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4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3)" sheetId="8" r:id="rId2"/>
  </sheets>
  <definedNames>
    <definedName name="_xlnm._FilterDatabase" localSheetId="1" hidden="1">'Лист3 (3)'!$C$5:$F$189</definedName>
  </definedNames>
  <calcPr calcId="152511"/>
</workbook>
</file>

<file path=xl/calcChain.xml><?xml version="1.0" encoding="utf-8"?>
<calcChain xmlns="http://schemas.openxmlformats.org/spreadsheetml/2006/main">
  <c r="H175" i="8" l="1"/>
  <c r="G175" i="8"/>
  <c r="I177" i="8"/>
  <c r="I139" i="8" l="1"/>
  <c r="I138" i="8"/>
  <c r="I52" i="8"/>
  <c r="G43" i="8"/>
  <c r="I168" i="8" l="1"/>
  <c r="I167" i="8"/>
  <c r="I146" i="8"/>
  <c r="I131" i="8"/>
  <c r="H112" i="8"/>
  <c r="G112" i="8"/>
  <c r="I122" i="8"/>
  <c r="I92" i="8"/>
  <c r="I68" i="8"/>
  <c r="I64" i="8"/>
  <c r="I49" i="8" l="1"/>
  <c r="I48" i="8"/>
  <c r="I40" i="8"/>
  <c r="H19" i="8"/>
  <c r="G19" i="8"/>
  <c r="I23" i="8"/>
  <c r="G76" i="8" l="1"/>
  <c r="H123" i="8" l="1"/>
  <c r="G123" i="8"/>
  <c r="I124" i="8"/>
  <c r="I119" i="8"/>
  <c r="I120" i="8"/>
  <c r="I121" i="8"/>
  <c r="H105" i="8"/>
  <c r="G105" i="8"/>
  <c r="H98" i="8"/>
  <c r="G98" i="8"/>
  <c r="H96" i="8"/>
  <c r="G96" i="8"/>
  <c r="I123" i="8" l="1"/>
  <c r="I80" i="8"/>
  <c r="I47" i="8"/>
  <c r="I35" i="8"/>
  <c r="H7" i="8"/>
  <c r="G7" i="8"/>
  <c r="I9" i="8"/>
  <c r="I188" i="8" l="1"/>
  <c r="H187" i="8"/>
  <c r="G187" i="8"/>
  <c r="I186" i="8"/>
  <c r="H185" i="8"/>
  <c r="G185" i="8"/>
  <c r="I184" i="8"/>
  <c r="H183" i="8"/>
  <c r="G183" i="8"/>
  <c r="I182" i="8"/>
  <c r="I181" i="8"/>
  <c r="H180" i="8"/>
  <c r="G180" i="8"/>
  <c r="I179" i="8"/>
  <c r="H178" i="8"/>
  <c r="G178" i="8"/>
  <c r="I176" i="8"/>
  <c r="I174" i="8"/>
  <c r="I173" i="8"/>
  <c r="H172" i="8"/>
  <c r="G172" i="8"/>
  <c r="I171" i="8"/>
  <c r="H170" i="8"/>
  <c r="G170" i="8"/>
  <c r="I169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5" i="8"/>
  <c r="I144" i="8"/>
  <c r="I143" i="8"/>
  <c r="I142" i="8"/>
  <c r="I141" i="8"/>
  <c r="I140" i="8"/>
  <c r="I137" i="8"/>
  <c r="I136" i="8"/>
  <c r="I135" i="8"/>
  <c r="I134" i="8"/>
  <c r="I133" i="8"/>
  <c r="I132" i="8"/>
  <c r="I130" i="8"/>
  <c r="I129" i="8"/>
  <c r="I128" i="8"/>
  <c r="I127" i="8"/>
  <c r="I126" i="8"/>
  <c r="H125" i="8"/>
  <c r="G125" i="8"/>
  <c r="I118" i="8"/>
  <c r="I117" i="8"/>
  <c r="I116" i="8"/>
  <c r="I115" i="8"/>
  <c r="I114" i="8"/>
  <c r="I113" i="8"/>
  <c r="I111" i="8"/>
  <c r="H110" i="8"/>
  <c r="G110" i="8"/>
  <c r="I109" i="8"/>
  <c r="H108" i="8"/>
  <c r="G108" i="8"/>
  <c r="I107" i="8"/>
  <c r="I106" i="8"/>
  <c r="I104" i="8"/>
  <c r="I103" i="8"/>
  <c r="H102" i="8"/>
  <c r="G102" i="8"/>
  <c r="I101" i="8"/>
  <c r="H100" i="8"/>
  <c r="G100" i="8"/>
  <c r="I99" i="8"/>
  <c r="I97" i="8"/>
  <c r="I95" i="8"/>
  <c r="H94" i="8"/>
  <c r="G94" i="8"/>
  <c r="I93" i="8"/>
  <c r="I91" i="8"/>
  <c r="H90" i="8"/>
  <c r="G90" i="8"/>
  <c r="I89" i="8"/>
  <c r="I88" i="8"/>
  <c r="H87" i="8"/>
  <c r="G87" i="8"/>
  <c r="I86" i="8"/>
  <c r="H85" i="8"/>
  <c r="G85" i="8"/>
  <c r="I84" i="8"/>
  <c r="H83" i="8"/>
  <c r="G83" i="8"/>
  <c r="I82" i="8"/>
  <c r="I81" i="8"/>
  <c r="I79" i="8"/>
  <c r="I78" i="8"/>
  <c r="I77" i="8"/>
  <c r="H76" i="8"/>
  <c r="I74" i="8"/>
  <c r="I73" i="8"/>
  <c r="I72" i="8"/>
  <c r="I71" i="8"/>
  <c r="I70" i="8"/>
  <c r="I69" i="8"/>
  <c r="I67" i="8"/>
  <c r="I66" i="8"/>
  <c r="I65" i="8"/>
  <c r="I63" i="8"/>
  <c r="I62" i="8"/>
  <c r="I61" i="8"/>
  <c r="I60" i="8"/>
  <c r="I59" i="8"/>
  <c r="I58" i="8"/>
  <c r="I57" i="8"/>
  <c r="I56" i="8"/>
  <c r="I55" i="8"/>
  <c r="I54" i="8"/>
  <c r="I53" i="8"/>
  <c r="I51" i="8"/>
  <c r="I50" i="8"/>
  <c r="I46" i="8"/>
  <c r="I45" i="8"/>
  <c r="I44" i="8"/>
  <c r="H43" i="8"/>
  <c r="I42" i="8"/>
  <c r="I41" i="8"/>
  <c r="I39" i="8"/>
  <c r="I38" i="8"/>
  <c r="H37" i="8"/>
  <c r="G37" i="8"/>
  <c r="I36" i="8"/>
  <c r="I34" i="8"/>
  <c r="I33" i="8"/>
  <c r="I32" i="8"/>
  <c r="H31" i="8"/>
  <c r="G31" i="8"/>
  <c r="I30" i="8"/>
  <c r="I29" i="8"/>
  <c r="H28" i="8"/>
  <c r="G28" i="8"/>
  <c r="I27" i="8"/>
  <c r="I26" i="8"/>
  <c r="I25" i="8"/>
  <c r="H24" i="8"/>
  <c r="G24" i="8"/>
  <c r="I22" i="8"/>
  <c r="I21" i="8"/>
  <c r="I20" i="8"/>
  <c r="I18" i="8"/>
  <c r="I17" i="8"/>
  <c r="H16" i="8"/>
  <c r="G16" i="8"/>
  <c r="I15" i="8"/>
  <c r="I14" i="8"/>
  <c r="I13" i="8"/>
  <c r="I12" i="8"/>
  <c r="I11" i="8"/>
  <c r="H10" i="8"/>
  <c r="G10" i="8"/>
  <c r="I8" i="8"/>
  <c r="G6" i="8" l="1"/>
  <c r="G75" i="8"/>
  <c r="I170" i="8"/>
  <c r="I90" i="8"/>
  <c r="I98" i="8"/>
  <c r="I108" i="8"/>
  <c r="I175" i="8"/>
  <c r="I85" i="8"/>
  <c r="I96" i="8"/>
  <c r="I7" i="8"/>
  <c r="I172" i="8"/>
  <c r="I10" i="8"/>
  <c r="I87" i="8"/>
  <c r="I187" i="8"/>
  <c r="I178" i="8"/>
  <c r="I183" i="8"/>
  <c r="I185" i="8"/>
  <c r="I180" i="8"/>
  <c r="I125" i="8"/>
  <c r="I112" i="8"/>
  <c r="I110" i="8"/>
  <c r="I102" i="8"/>
  <c r="I100" i="8"/>
  <c r="I94" i="8"/>
  <c r="I83" i="8"/>
  <c r="I76" i="8"/>
  <c r="I43" i="8"/>
  <c r="I37" i="8"/>
  <c r="I31" i="8"/>
  <c r="I28" i="8"/>
  <c r="H6" i="8"/>
  <c r="I24" i="8"/>
  <c r="I19" i="8"/>
  <c r="I16" i="8"/>
  <c r="H75" i="8"/>
  <c r="I105" i="8"/>
  <c r="H189" i="8" l="1"/>
  <c r="G189" i="8"/>
  <c r="I75" i="8"/>
  <c r="I6" i="8"/>
  <c r="I189" i="8" l="1"/>
</calcChain>
</file>

<file path=xl/sharedStrings.xml><?xml version="1.0" encoding="utf-8"?>
<sst xmlns="http://schemas.openxmlformats.org/spreadsheetml/2006/main" count="815" uniqueCount="345">
  <si>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</si>
  <si>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</si>
  <si>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</si>
  <si>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</si>
  <si>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</si>
  <si>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</si>
  <si>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</si>
  <si>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</si>
  <si>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</si>
  <si>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</si>
  <si>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</si>
  <si>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</si>
  <si>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</si>
  <si>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</si>
  <si>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</si>
  <si>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</si>
  <si>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</si>
  <si>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</si>
  <si>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</si>
  <si>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</si>
  <si>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</si>
  <si>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</si>
  <si>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</si>
  <si>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</si>
  <si>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</si>
  <si>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</si>
  <si>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</si>
  <si>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</si>
  <si>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</si>
  <si>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</si>
  <si>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</si>
  <si>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</si>
  <si>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</si>
  <si>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</si>
  <si>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</si>
  <si>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</si>
  <si>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</si>
  <si>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</si>
  <si>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</si>
  <si>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</si>
  <si>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</si>
  <si>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</si>
  <si>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</si>
  <si>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</si>
  <si>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</si>
  <si>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</si>
  <si>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</si>
  <si>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</si>
  <si>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</si>
  <si>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</si>
  <si>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</si>
  <si>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</si>
  <si>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</si>
  <si>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</si>
  <si>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</si>
  <si>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</si>
  <si>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</si>
  <si>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</si>
  <si>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</si>
  <si>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</si>
  <si>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</si>
  <si>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</si>
  <si>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</si>
  <si>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</si>
  <si>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</si>
  <si>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</si>
  <si>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</si>
  <si>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</si>
  <si>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</si>
  <si>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</si>
  <si>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</si>
  <si>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</si>
  <si>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</si>
  <si>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</si>
  <si>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</si>
  <si>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</si>
  <si>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</si>
  <si>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</si>
  <si>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</si>
  <si>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</si>
  <si>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</si>
  <si>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</si>
  <si>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</si>
  <si>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</si>
  <si>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</si>
  <si>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</si>
  <si>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</si>
  <si>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</si>
  <si>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</si>
  <si>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</si>
  <si>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</si>
  <si>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</si>
  <si>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</si>
  <si>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</si>
  <si>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</si>
  <si>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0801</t>
  </si>
  <si>
    <t>16.</t>
  </si>
  <si>
    <t>0113</t>
  </si>
  <si>
    <t>17.</t>
  </si>
  <si>
    <t>18.</t>
  </si>
  <si>
    <t>18.0.00.00000</t>
  </si>
  <si>
    <t>0102</t>
  </si>
  <si>
    <t>18.0.01.20100</t>
  </si>
  <si>
    <t>0104</t>
  </si>
  <si>
    <t>18.0.02.20100</t>
  </si>
  <si>
    <t>18.0.03.20100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</si>
  <si>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</si>
  <si>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</si>
  <si>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</si>
  <si>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</si>
  <si>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</si>
  <si>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</si>
  <si>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</si>
  <si>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</si>
  <si>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</si>
  <si>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</si>
  <si>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</si>
  <si>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</si>
  <si>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</si>
  <si>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</si>
  <si>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</si>
  <si>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</si>
  <si>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</si>
  <si>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</si>
  <si>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</si>
  <si>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</si>
  <si>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</si>
  <si>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</si>
  <si>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</si>
  <si>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</si>
  <si>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</si>
  <si>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</si>
  <si>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</si>
  <si>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</si>
  <si>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</si>
  <si>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</si>
  <si>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</si>
  <si>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</si>
  <si>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</si>
  <si>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</si>
  <si>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</si>
  <si>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</si>
  <si>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</si>
  <si>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</si>
  <si>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</si>
  <si>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</si>
  <si>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</si>
  <si>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</si>
  <si>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</si>
  <si>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</si>
  <si>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</si>
  <si>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</si>
  <si>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</si>
  <si>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</si>
  <si>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</si>
  <si>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01.9.05.20300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</si>
  <si>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</si>
  <si>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</si>
  <si>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</si>
  <si>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</si>
  <si>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18.0.04.21000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</si>
  <si>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</si>
  <si>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</si>
  <si>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</si>
  <si>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</si>
  <si>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</si>
  <si>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</si>
  <si>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</si>
  <si>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</si>
  <si>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</si>
  <si>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</si>
  <si>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</si>
  <si>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24.0.00.00000</t>
  </si>
  <si>
    <t>24.0.00.21000</t>
  </si>
  <si>
    <t>21.</t>
  </si>
  <si>
    <t>25.0.00.00000</t>
  </si>
  <si>
    <t>25.0.00.21000</t>
  </si>
  <si>
    <t>Подпрограмма "Развитие и поддержка инфрастуктуры системы образования района"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</si>
  <si>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</si>
  <si>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</si>
  <si>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</si>
  <si>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</si>
  <si>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</si>
  <si>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</si>
  <si>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</si>
  <si>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</si>
  <si>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</si>
  <si>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</si>
  <si>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</si>
  <si>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</si>
  <si>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</si>
  <si>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</si>
  <si>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</si>
  <si>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</si>
  <si>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</si>
  <si>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</si>
  <si>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</si>
  <si>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</si>
  <si>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</si>
  <si>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</si>
  <si>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</si>
  <si>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</si>
  <si>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</si>
  <si>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</si>
  <si>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</si>
  <si>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</si>
  <si>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</si>
  <si>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</si>
  <si>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</si>
  <si>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</si>
  <si>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</si>
  <si>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</si>
  <si>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</si>
  <si>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</si>
  <si>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</si>
  <si>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</si>
  <si>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</si>
  <si>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</si>
  <si>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</si>
  <si>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</si>
  <si>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</si>
  <si>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</si>
  <si>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</si>
  <si>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</si>
  <si>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</si>
  <si>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</si>
  <si>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</si>
  <si>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</si>
  <si>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</si>
  <si>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</si>
  <si>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</si>
  <si>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</si>
  <si>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</si>
  <si>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</si>
  <si>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Основное мероприятие "Совершенствование системы учета муниципальной собственности"</t>
  </si>
  <si>
    <t>Основное мероприятие "Поддержка и улучшение состояния ЖКХ"</t>
  </si>
  <si>
    <t>Основное мероприятие "Осуществление отдельных областных государственных полномочий"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</si>
  <si>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</si>
  <si>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</si>
  <si>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Основное мероприятие "Обеспечение эффективности управления экономическим развитием"</t>
  </si>
  <si>
    <t>Основное мероприятие"Реализация мероприятий, направленных на поддержку дополнительного образования"</t>
  </si>
  <si>
    <t>23.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</si>
  <si>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</si>
  <si>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</si>
  <si>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</si>
  <si>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</si>
  <si>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</si>
  <si>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</si>
  <si>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</si>
  <si>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</si>
  <si>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01.8.01.S2050</t>
  </si>
  <si>
    <t>20.0.00.00000</t>
  </si>
  <si>
    <t>20.0.00.21000</t>
  </si>
  <si>
    <t>Основное мероприятие "Организация летнего отдыха, оздоровления и занятости детей"</t>
  </si>
  <si>
    <t>02.1.01.73200</t>
  </si>
  <si>
    <t>15.0.01.L519A</t>
  </si>
  <si>
    <t>01.8.01.21000</t>
  </si>
  <si>
    <t>02.1.04.20600</t>
  </si>
  <si>
    <t>10.2.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</si>
  <si>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</si>
  <si>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</si>
  <si>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</si>
  <si>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</si>
  <si>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</si>
  <si>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</si>
  <si>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</si>
  <si>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1202</t>
  </si>
  <si>
    <t>19.1.00.21000</t>
  </si>
  <si>
    <t>Исп. Лукомская М.А. 8 (395 36) 5-24-70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</si>
  <si>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</si>
  <si>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</si>
  <si>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</si>
  <si>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01.9.ЕВ.51791</t>
  </si>
  <si>
    <t>01.9.03.21000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</si>
  <si>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</si>
  <si>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</si>
  <si>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</si>
  <si>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</si>
  <si>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</si>
  <si>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</si>
  <si>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</si>
  <si>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</si>
  <si>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11.1.</t>
  </si>
  <si>
    <t>11.2.</t>
  </si>
  <si>
    <t>12.2.00.21000</t>
  </si>
  <si>
    <t>Основное мероприятие "Создание условий организации учебно-воспитательного процесса"</t>
  </si>
  <si>
    <t>1.9.5.</t>
  </si>
  <si>
    <t>Подпрограмма "Развитие физической культуры и спорта в муниципальном образовании Куйтунский район" на 2023-2027 гг."</t>
  </si>
  <si>
    <t>Содействие занятости населения на территории муниципального образования Куйтунский район на 2021-2025 гг.</t>
  </si>
  <si>
    <t>Подпрограмма 1 "Развитие казачьего общества на территории муниципального образования Куйтунский район"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</si>
  <si>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</si>
  <si>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</si>
  <si>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Образование на 2021-2026 годы</t>
  </si>
  <si>
    <t>Начальник финансового управления администрации</t>
  </si>
  <si>
    <t>Н. А. Ковшарова</t>
  </si>
  <si>
    <t>15.1.</t>
  </si>
  <si>
    <t>План на 2024 год в соответствии со сводной бюджетной росписью</t>
  </si>
  <si>
    <t>1.1.2.</t>
  </si>
  <si>
    <t>Основное мероприятие" Оснащение медицинских кабинетов дошкольных учреждений"</t>
  </si>
  <si>
    <t xml:space="preserve">1.4.1. </t>
  </si>
  <si>
    <t>01.5.01.S2988</t>
  </si>
  <si>
    <t>01.7.01.S2949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</si>
  <si>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</si>
  <si>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</si>
  <si>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02.1.03.210001</t>
  </si>
  <si>
    <t>700</t>
  </si>
  <si>
    <t>2.1.2.</t>
  </si>
  <si>
    <t>2.1.3.</t>
  </si>
  <si>
    <t>02.2.03.21000</t>
  </si>
  <si>
    <t>08.0.02.21000</t>
  </si>
  <si>
    <t>Об энергосбережении и повышении энергетической эффективности на территории муниципального образования Куйтунский район на 2020-2024 гг.</t>
  </si>
  <si>
    <t>Основное мероприятие "Оформление объектов в муниципальную собственность"</t>
  </si>
  <si>
    <t>17.0.01.21000</t>
  </si>
  <si>
    <t>16.3.</t>
  </si>
  <si>
    <t>16.4.</t>
  </si>
  <si>
    <t>16.5.</t>
  </si>
  <si>
    <t>16.6.</t>
  </si>
  <si>
    <t>16.7.</t>
  </si>
  <si>
    <t>16.8.</t>
  </si>
  <si>
    <t>16.9.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</si>
  <si>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одаренностью"</t>
  </si>
  <si>
    <t>Основное мероприятие "Реализация мероприятий по организации отдыха, оздоровления и занятости детей"</t>
  </si>
  <si>
    <t>Поддержка малого бизнеса на 2019-2026 гг.</t>
  </si>
  <si>
    <t>Управление финансами муниципального образования Куйтунский район на 2020-2026гг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</si>
  <si>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2021-2026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</si>
  <si>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2019-2026 гг.</t>
  </si>
  <si>
    <t>Охрана окружающей среды на 2019-2026 гг.</t>
  </si>
  <si>
    <t>Подпрограмма 2 "Развитие молодежной политики в муниципальном образовании Куйтунский район на 2023-2027 гг"</t>
  </si>
  <si>
    <t>Укрепление общественного здоровья на 2021-2026 гг</t>
  </si>
  <si>
    <t>Развитие дорожного хозяйства на территории муниципального образования Куйтунский район на 2020-2026 гг.</t>
  </si>
  <si>
    <t>Развитие культуры в муниципальном образовании Куйтунский район на 2022-2026 гг</t>
  </si>
  <si>
    <t>Муниципальное управление на 2020-2024 гг</t>
  </si>
  <si>
    <t>Укрепление межнационального и межконфессиального согласия на территории муниципального образования Куйтунский район на 2020-2024 гг.</t>
  </si>
  <si>
    <t>Поддержка социально-ориентированных некоммерческих организаций на территории муниципального образования Куйтунский район  на 2020-2026 гг.</t>
  </si>
  <si>
    <t>Повышение безопасности дорожного движения в муниципальном образовании Куйтунский район на 2021-2024 годы</t>
  </si>
  <si>
    <t>Профилактика правонарушений на территории муниципального образования Куйтунский район на 2021-2026 гг.</t>
  </si>
  <si>
    <t>Информация об исполнении муниципальных программ  и подпрограмм 
муниципального образования Куйтунский район на 01.03.2024 г.</t>
  </si>
  <si>
    <t>01.4.02.S2070</t>
  </si>
  <si>
    <t>01.9.01.21000</t>
  </si>
  <si>
    <t>Основное мероприятие "Восстановление мемориальных сооружений и объектов, увековечивающих память погибших при защите Отечества"</t>
  </si>
  <si>
    <t>14.2.</t>
  </si>
  <si>
    <t>15.0.02.74411</t>
  </si>
  <si>
    <t>17.0.00.00000</t>
  </si>
  <si>
    <t>17.1.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</si>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</sst>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9" t="s">
        <v>6</v>
      </c>
      <c r="B5" s="99"/>
      <c r="C5" s="99"/>
      <c r="D5" s="99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9" t="s">
        <v>8</v>
      </c>
      <c r="B8" s="99"/>
      <c r="C8" s="99"/>
      <c r="D8" s="99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topLeftCell="A46" workbookViewId="0">
      <selection activeCell="D60" sqref="D60"/>
    </sheetView>
  </sheetViews>
  <sheetFormatPr defaultRowHeight="12.75" x14ac:dyDescent="0.2"/>
  <cols>
    <col min="1" max="1" width="6.140625" style="36" customWidth="1"/>
    <col min="2" max="2" width="45.140625" style="37" customWidth="1"/>
    <col min="3" max="4" width="9.140625" style="37"/>
    <col min="5" max="5" width="15.85546875" style="37" customWidth="1"/>
    <col min="6" max="6" width="9.140625" style="37"/>
    <col min="7" max="7" width="12" style="37" customWidth="1"/>
    <col min="8" max="8" width="10.42578125" style="37" customWidth="1"/>
    <col min="9" max="9" width="11.140625" style="37" customWidth="1"/>
    <col min="10" max="10" width="17.140625" customWidth="1"/>
  </cols>
  <sheetData>
    <row r="1" spans="1:9" ht="39" customHeight="1" x14ac:dyDescent="0.25">
      <c r="A1" s="119" t="s">
        <v>336</v>
      </c>
      <c r="B1" s="119"/>
      <c r="C1" s="119"/>
      <c r="D1" s="119"/>
      <c r="E1" s="119"/>
      <c r="F1" s="119"/>
      <c r="G1" s="119"/>
      <c r="H1" s="119"/>
      <c r="I1" s="119"/>
    </row>
    <row r="2" spans="1:9" x14ac:dyDescent="0.2">
      <c r="A2" s="13"/>
      <c r="B2" s="120"/>
      <c r="C2" s="120"/>
      <c r="D2" s="120"/>
      <c r="E2" s="120"/>
      <c r="F2" s="120"/>
      <c r="G2" s="120"/>
      <c r="H2" s="120"/>
      <c r="I2" s="120"/>
    </row>
    <row r="3" spans="1:9" x14ac:dyDescent="0.2">
      <c r="A3" s="13"/>
      <c r="B3" s="4"/>
      <c r="C3" s="4"/>
      <c r="D3" s="4"/>
      <c r="E3" s="4"/>
      <c r="F3" s="4"/>
      <c r="G3" s="3"/>
      <c r="H3" s="121" t="s">
        <v>0</v>
      </c>
      <c r="I3" s="121"/>
    </row>
    <row r="4" spans="1:9" ht="24" customHeight="1" x14ac:dyDescent="0.2">
      <c r="A4" s="104" t="s">
        <v>1</v>
      </c>
      <c r="B4" s="104" t="s">
        <v>2</v>
      </c>
      <c r="C4" s="122" t="s">
        <v>11</v>
      </c>
      <c r="D4" s="123"/>
      <c r="E4" s="123"/>
      <c r="F4" s="124"/>
      <c r="G4" s="104" t="s">
        <v>296</v>
      </c>
      <c r="H4" s="104" t="s">
        <v>3</v>
      </c>
      <c r="I4" s="104" t="s">
        <v>4</v>
      </c>
    </row>
    <row r="5" spans="1:9" ht="46.5" customHeight="1" x14ac:dyDescent="0.2">
      <c r="A5" s="105"/>
      <c r="B5" s="105"/>
      <c r="C5" s="12" t="s">
        <v>12</v>
      </c>
      <c r="D5" s="12" t="s">
        <v>13</v>
      </c>
      <c r="E5" s="12" t="s">
        <v>14</v>
      </c>
      <c r="F5" s="12" t="s">
        <v>15</v>
      </c>
      <c r="G5" s="105"/>
      <c r="H5" s="105"/>
      <c r="I5" s="105"/>
    </row>
    <row r="6" spans="1:9" x14ac:dyDescent="0.2">
      <c r="A6" s="32" t="s">
        <v>45</v>
      </c>
      <c r="B6" s="35" t="s">
        <v>292</v>
      </c>
      <c r="C6" s="24" t="s">
        <v>18</v>
      </c>
      <c r="D6" s="24"/>
      <c r="E6" s="24" t="s">
        <v>86</v>
      </c>
      <c r="F6" s="24"/>
      <c r="G6" s="46">
        <f>G7+G10+G16+G19+G24+G28+G31+G37+G43</f>
        <v>1401784.5525</v>
      </c>
      <c r="H6" s="46">
        <f>H7+H10+H16+H19+H24+H28+H31+H37+H43</f>
        <v>195152.34500000003</v>
      </c>
      <c r="I6" s="25">
        <f>H6/G6</f>
        <v>0.13921707487213877</v>
      </c>
    </row>
    <row r="7" spans="1:9" x14ac:dyDescent="0.2">
      <c r="A7" s="19" t="s">
        <v>128</v>
      </c>
      <c r="B7" s="85" t="s">
        <v>29</v>
      </c>
      <c r="C7" s="12" t="s">
        <v>18</v>
      </c>
      <c r="D7" s="12"/>
      <c r="E7" s="12"/>
      <c r="F7" s="12"/>
      <c r="G7" s="43">
        <f>G8+G9</f>
        <v>77</v>
      </c>
      <c r="H7" s="43">
        <f>H8+H9</f>
        <v>0</v>
      </c>
      <c r="I7" s="6">
        <f t="shared" ref="I7:I16" si="0">H7/G7</f>
        <v>0</v>
      </c>
    </row>
    <row r="8" spans="1:9" ht="22.5" customHeight="1" x14ac:dyDescent="0.2">
      <c r="A8" s="75" t="s">
        <v>183</v>
      </c>
      <c r="B8" s="86" t="s">
        <v>249</v>
      </c>
      <c r="C8" s="7" t="s">
        <v>18</v>
      </c>
      <c r="D8" s="7" t="s">
        <v>19</v>
      </c>
      <c r="E8" s="7" t="s">
        <v>248</v>
      </c>
      <c r="F8" s="7" t="s">
        <v>24</v>
      </c>
      <c r="G8" s="44">
        <v>27</v>
      </c>
      <c r="H8" s="44">
        <v>0</v>
      </c>
      <c r="I8" s="8">
        <f t="shared" si="0"/>
        <v>0</v>
      </c>
    </row>
    <row r="9" spans="1:9" ht="22.5" customHeight="1" x14ac:dyDescent="0.2">
      <c r="A9" s="75" t="s">
        <v>297</v>
      </c>
      <c r="B9" s="86" t="s">
        <v>298</v>
      </c>
      <c r="C9" s="7" t="s">
        <v>18</v>
      </c>
      <c r="D9" s="7" t="s">
        <v>27</v>
      </c>
      <c r="E9" s="7" t="s">
        <v>31</v>
      </c>
      <c r="F9" s="7" t="s">
        <v>24</v>
      </c>
      <c r="G9" s="44">
        <v>50</v>
      </c>
      <c r="H9" s="44">
        <v>0</v>
      </c>
      <c r="I9" s="8">
        <f t="shared" ref="I9" si="1">H9/G9</f>
        <v>0</v>
      </c>
    </row>
    <row r="10" spans="1:9" x14ac:dyDescent="0.2">
      <c r="A10" s="87" t="s">
        <v>37</v>
      </c>
      <c r="B10" s="88" t="s">
        <v>129</v>
      </c>
      <c r="C10" s="12" t="s">
        <v>18</v>
      </c>
      <c r="D10" s="12"/>
      <c r="E10" s="12"/>
      <c r="F10" s="12"/>
      <c r="G10" s="43">
        <f>SUM(G11:G15)</f>
        <v>540</v>
      </c>
      <c r="H10" s="43">
        <f>SUM(H11:H15)</f>
        <v>110</v>
      </c>
      <c r="I10" s="6">
        <f t="shared" si="0"/>
        <v>0.20370370370370369</v>
      </c>
    </row>
    <row r="11" spans="1:9" ht="22.5" x14ac:dyDescent="0.2">
      <c r="A11" s="89" t="s">
        <v>185</v>
      </c>
      <c r="B11" s="17" t="s">
        <v>184</v>
      </c>
      <c r="C11" s="7" t="s">
        <v>18</v>
      </c>
      <c r="D11" s="7" t="s">
        <v>19</v>
      </c>
      <c r="E11" s="7" t="s">
        <v>33</v>
      </c>
      <c r="F11" s="7" t="s">
        <v>24</v>
      </c>
      <c r="G11" s="44">
        <v>50</v>
      </c>
      <c r="H11" s="44">
        <v>0</v>
      </c>
      <c r="I11" s="8">
        <f t="shared" si="0"/>
        <v>0</v>
      </c>
    </row>
    <row r="12" spans="1:9" ht="22.5" x14ac:dyDescent="0.2">
      <c r="A12" s="89" t="s">
        <v>186</v>
      </c>
      <c r="B12" s="17" t="s">
        <v>261</v>
      </c>
      <c r="C12" s="7" t="s">
        <v>18</v>
      </c>
      <c r="D12" s="7" t="s">
        <v>19</v>
      </c>
      <c r="E12" s="7" t="s">
        <v>263</v>
      </c>
      <c r="F12" s="7" t="s">
        <v>24</v>
      </c>
      <c r="G12" s="44">
        <v>50</v>
      </c>
      <c r="H12" s="44">
        <v>0</v>
      </c>
      <c r="I12" s="8">
        <f t="shared" si="0"/>
        <v>0</v>
      </c>
    </row>
    <row r="13" spans="1:9" ht="22.5" x14ac:dyDescent="0.2">
      <c r="A13" s="75" t="s">
        <v>262</v>
      </c>
      <c r="B13" s="81" t="s">
        <v>278</v>
      </c>
      <c r="C13" s="7" t="s">
        <v>18</v>
      </c>
      <c r="D13" s="7" t="s">
        <v>19</v>
      </c>
      <c r="E13" s="7" t="s">
        <v>280</v>
      </c>
      <c r="F13" s="7" t="s">
        <v>24</v>
      </c>
      <c r="G13" s="44">
        <v>30</v>
      </c>
      <c r="H13" s="44">
        <v>0</v>
      </c>
      <c r="I13" s="8">
        <f t="shared" si="0"/>
        <v>0</v>
      </c>
    </row>
    <row r="14" spans="1:9" ht="33.75" x14ac:dyDescent="0.2">
      <c r="A14" s="90" t="s">
        <v>279</v>
      </c>
      <c r="B14" s="81" t="s">
        <v>187</v>
      </c>
      <c r="C14" s="7" t="s">
        <v>18</v>
      </c>
      <c r="D14" s="7" t="s">
        <v>19</v>
      </c>
      <c r="E14" s="7" t="s">
        <v>130</v>
      </c>
      <c r="F14" s="7" t="s">
        <v>77</v>
      </c>
      <c r="G14" s="44">
        <v>350</v>
      </c>
      <c r="H14" s="44">
        <v>50</v>
      </c>
      <c r="I14" s="8">
        <f t="shared" si="0"/>
        <v>0.14285714285714285</v>
      </c>
    </row>
    <row r="15" spans="1:9" ht="33.75" x14ac:dyDescent="0.2">
      <c r="A15" s="89" t="s">
        <v>291</v>
      </c>
      <c r="B15" s="17" t="s">
        <v>188</v>
      </c>
      <c r="C15" s="7" t="s">
        <v>18</v>
      </c>
      <c r="D15" s="7" t="s">
        <v>19</v>
      </c>
      <c r="E15" s="7" t="s">
        <v>189</v>
      </c>
      <c r="F15" s="7" t="s">
        <v>24</v>
      </c>
      <c r="G15" s="44">
        <v>60</v>
      </c>
      <c r="H15" s="44">
        <v>60</v>
      </c>
      <c r="I15" s="8">
        <f t="shared" si="0"/>
        <v>1</v>
      </c>
    </row>
    <row r="16" spans="1:9" x14ac:dyDescent="0.2">
      <c r="A16" s="87" t="s">
        <v>38</v>
      </c>
      <c r="B16" s="91" t="s">
        <v>131</v>
      </c>
      <c r="C16" s="73" t="s">
        <v>18</v>
      </c>
      <c r="D16" s="73"/>
      <c r="E16" s="12"/>
      <c r="F16" s="12"/>
      <c r="G16" s="43">
        <f>G17+G18</f>
        <v>500</v>
      </c>
      <c r="H16" s="43">
        <f>H17+H18</f>
        <v>113</v>
      </c>
      <c r="I16" s="6">
        <f t="shared" si="0"/>
        <v>0.22600000000000001</v>
      </c>
    </row>
    <row r="17" spans="1:9" ht="22.5" x14ac:dyDescent="0.2">
      <c r="A17" s="89" t="s">
        <v>190</v>
      </c>
      <c r="B17" s="17" t="s">
        <v>240</v>
      </c>
      <c r="C17" s="7" t="s">
        <v>18</v>
      </c>
      <c r="D17" s="7" t="s">
        <v>19</v>
      </c>
      <c r="E17" s="7" t="s">
        <v>32</v>
      </c>
      <c r="F17" s="7" t="s">
        <v>24</v>
      </c>
      <c r="G17" s="44">
        <v>100</v>
      </c>
      <c r="H17" s="44">
        <v>100</v>
      </c>
      <c r="I17" s="8">
        <f>H17/G17</f>
        <v>1</v>
      </c>
    </row>
    <row r="18" spans="1:9" ht="56.25" x14ac:dyDescent="0.2">
      <c r="A18" s="89" t="s">
        <v>191</v>
      </c>
      <c r="B18" s="17" t="s">
        <v>320</v>
      </c>
      <c r="C18" s="7" t="s">
        <v>18</v>
      </c>
      <c r="D18" s="7" t="s">
        <v>19</v>
      </c>
      <c r="E18" s="7" t="s">
        <v>132</v>
      </c>
      <c r="F18" s="7" t="s">
        <v>24</v>
      </c>
      <c r="G18" s="44">
        <v>400</v>
      </c>
      <c r="H18" s="44">
        <v>13</v>
      </c>
      <c r="I18" s="8">
        <f>H18/G18</f>
        <v>3.2500000000000001E-2</v>
      </c>
    </row>
    <row r="19" spans="1:9" x14ac:dyDescent="0.2">
      <c r="A19" s="19" t="s">
        <v>133</v>
      </c>
      <c r="B19" s="20" t="s">
        <v>134</v>
      </c>
      <c r="C19" s="12" t="s">
        <v>18</v>
      </c>
      <c r="D19" s="12"/>
      <c r="E19" s="12"/>
      <c r="F19" s="12"/>
      <c r="G19" s="43">
        <f>SUM(G20:G23)</f>
        <v>14607.819</v>
      </c>
      <c r="H19" s="43">
        <f>SUM(H20:H23)</f>
        <v>0</v>
      </c>
      <c r="I19" s="6">
        <f t="shared" ref="I19:I21" si="2">H19/G19</f>
        <v>0</v>
      </c>
    </row>
    <row r="20" spans="1:9" ht="22.5" customHeight="1" x14ac:dyDescent="0.2">
      <c r="A20" s="101" t="s">
        <v>299</v>
      </c>
      <c r="B20" s="102" t="s">
        <v>253</v>
      </c>
      <c r="C20" s="7" t="s">
        <v>18</v>
      </c>
      <c r="D20" s="7" t="s">
        <v>19</v>
      </c>
      <c r="E20" s="7" t="s">
        <v>135</v>
      </c>
      <c r="F20" s="7" t="s">
        <v>24</v>
      </c>
      <c r="G20" s="44">
        <v>1273</v>
      </c>
      <c r="H20" s="44">
        <v>0</v>
      </c>
      <c r="I20" s="8">
        <f t="shared" si="2"/>
        <v>0</v>
      </c>
    </row>
    <row r="21" spans="1:9" ht="12.75" customHeight="1" x14ac:dyDescent="0.2">
      <c r="A21" s="112"/>
      <c r="B21" s="109"/>
      <c r="C21" s="7" t="s">
        <v>18</v>
      </c>
      <c r="D21" s="7" t="s">
        <v>19</v>
      </c>
      <c r="E21" s="7" t="s">
        <v>34</v>
      </c>
      <c r="F21" s="7" t="s">
        <v>24</v>
      </c>
      <c r="G21" s="44">
        <v>5269.32</v>
      </c>
      <c r="H21" s="44">
        <v>0</v>
      </c>
      <c r="I21" s="8">
        <f t="shared" si="2"/>
        <v>0</v>
      </c>
    </row>
    <row r="22" spans="1:9" ht="33.75" customHeight="1" x14ac:dyDescent="0.2">
      <c r="A22" s="111" t="s">
        <v>193</v>
      </c>
      <c r="B22" s="102" t="s">
        <v>192</v>
      </c>
      <c r="C22" s="7" t="s">
        <v>18</v>
      </c>
      <c r="D22" s="7" t="s">
        <v>19</v>
      </c>
      <c r="E22" s="7" t="s">
        <v>136</v>
      </c>
      <c r="F22" s="7" t="s">
        <v>24</v>
      </c>
      <c r="G22" s="44">
        <v>1500</v>
      </c>
      <c r="H22" s="44">
        <v>0</v>
      </c>
      <c r="I22" s="8">
        <f>H22/G22</f>
        <v>0</v>
      </c>
    </row>
    <row r="23" spans="1:9" x14ac:dyDescent="0.2">
      <c r="A23" s="112"/>
      <c r="B23" s="109"/>
      <c r="C23" s="7" t="s">
        <v>18</v>
      </c>
      <c r="D23" s="7" t="s">
        <v>19</v>
      </c>
      <c r="E23" s="7" t="s">
        <v>337</v>
      </c>
      <c r="F23" s="7" t="s">
        <v>24</v>
      </c>
      <c r="G23" s="44">
        <v>6565.4989999999998</v>
      </c>
      <c r="H23" s="44">
        <v>0</v>
      </c>
      <c r="I23" s="8">
        <f>H23/G23</f>
        <v>0</v>
      </c>
    </row>
    <row r="24" spans="1:9" x14ac:dyDescent="0.2">
      <c r="A24" s="87" t="s">
        <v>39</v>
      </c>
      <c r="B24" s="91" t="s">
        <v>137</v>
      </c>
      <c r="C24" s="12" t="s">
        <v>18</v>
      </c>
      <c r="D24" s="12"/>
      <c r="E24" s="12"/>
      <c r="F24" s="12"/>
      <c r="G24" s="43">
        <f>SUM(G25:G27)</f>
        <v>4621.6000000000004</v>
      </c>
      <c r="H24" s="43">
        <f>SUM(H25:H27)</f>
        <v>0</v>
      </c>
      <c r="I24" s="6">
        <f t="shared" ref="I24" si="3">H24/G24</f>
        <v>0</v>
      </c>
    </row>
    <row r="25" spans="1:9" ht="18" customHeight="1" x14ac:dyDescent="0.2">
      <c r="A25" s="111" t="s">
        <v>195</v>
      </c>
      <c r="B25" s="102" t="s">
        <v>269</v>
      </c>
      <c r="C25" s="7" t="s">
        <v>18</v>
      </c>
      <c r="D25" s="7" t="s">
        <v>21</v>
      </c>
      <c r="E25" s="7" t="s">
        <v>270</v>
      </c>
      <c r="F25" s="7" t="s">
        <v>24</v>
      </c>
      <c r="G25" s="44">
        <v>2596.3000000000002</v>
      </c>
      <c r="H25" s="44">
        <v>0</v>
      </c>
      <c r="I25" s="8">
        <f>H25/G25</f>
        <v>0</v>
      </c>
    </row>
    <row r="26" spans="1:9" ht="33.75" customHeight="1" x14ac:dyDescent="0.2">
      <c r="A26" s="112"/>
      <c r="B26" s="109"/>
      <c r="C26" s="7" t="s">
        <v>18</v>
      </c>
      <c r="D26" s="7" t="s">
        <v>21</v>
      </c>
      <c r="E26" s="7" t="s">
        <v>300</v>
      </c>
      <c r="F26" s="7" t="s">
        <v>24</v>
      </c>
      <c r="G26" s="44">
        <v>1305.3</v>
      </c>
      <c r="H26" s="44">
        <v>0</v>
      </c>
      <c r="I26" s="8">
        <f>H26/G26</f>
        <v>0</v>
      </c>
    </row>
    <row r="27" spans="1:9" ht="22.5" x14ac:dyDescent="0.2">
      <c r="A27" s="89" t="s">
        <v>271</v>
      </c>
      <c r="B27" s="77" t="s">
        <v>194</v>
      </c>
      <c r="C27" s="7" t="s">
        <v>18</v>
      </c>
      <c r="D27" s="7" t="s">
        <v>19</v>
      </c>
      <c r="E27" s="7" t="s">
        <v>138</v>
      </c>
      <c r="F27" s="7" t="s">
        <v>24</v>
      </c>
      <c r="G27" s="44">
        <v>720</v>
      </c>
      <c r="H27" s="44">
        <v>0</v>
      </c>
      <c r="I27" s="8">
        <f>H27/G27</f>
        <v>0</v>
      </c>
    </row>
    <row r="28" spans="1:9" ht="27" customHeight="1" x14ac:dyDescent="0.2">
      <c r="A28" s="19" t="s">
        <v>40</v>
      </c>
      <c r="B28" s="20" t="s">
        <v>10</v>
      </c>
      <c r="C28" s="73" t="s">
        <v>18</v>
      </c>
      <c r="D28" s="73"/>
      <c r="E28" s="73"/>
      <c r="F28" s="73"/>
      <c r="G28" s="92">
        <f>SUM(G29:G30)</f>
        <v>2400</v>
      </c>
      <c r="H28" s="92">
        <f>SUM(H29:H30)</f>
        <v>291.99400000000003</v>
      </c>
      <c r="I28" s="93">
        <f t="shared" ref="I28" si="4">H28/G28</f>
        <v>0.12166416666666668</v>
      </c>
    </row>
    <row r="29" spans="1:9" ht="22.5" x14ac:dyDescent="0.2">
      <c r="A29" s="89" t="s">
        <v>197</v>
      </c>
      <c r="B29" s="77" t="s">
        <v>196</v>
      </c>
      <c r="C29" s="7" t="s">
        <v>18</v>
      </c>
      <c r="D29" s="7" t="s">
        <v>21</v>
      </c>
      <c r="E29" s="7" t="s">
        <v>139</v>
      </c>
      <c r="F29" s="7" t="s">
        <v>24</v>
      </c>
      <c r="G29" s="45">
        <v>2000</v>
      </c>
      <c r="H29" s="45">
        <v>272.49400000000003</v>
      </c>
      <c r="I29" s="8">
        <f>H29/G29</f>
        <v>0.13624700000000001</v>
      </c>
    </row>
    <row r="30" spans="1:9" ht="22.5" x14ac:dyDescent="0.2">
      <c r="A30" s="75" t="s">
        <v>199</v>
      </c>
      <c r="B30" s="77" t="s">
        <v>198</v>
      </c>
      <c r="C30" s="82" t="s">
        <v>18</v>
      </c>
      <c r="D30" s="82" t="s">
        <v>21</v>
      </c>
      <c r="E30" s="82" t="s">
        <v>140</v>
      </c>
      <c r="F30" s="82" t="s">
        <v>24</v>
      </c>
      <c r="G30" s="94">
        <v>400</v>
      </c>
      <c r="H30" s="94">
        <v>19.5</v>
      </c>
      <c r="I30" s="95">
        <f>H30/G30</f>
        <v>4.8750000000000002E-2</v>
      </c>
    </row>
    <row r="31" spans="1:9" ht="21" x14ac:dyDescent="0.2">
      <c r="A31" s="19" t="s">
        <v>41</v>
      </c>
      <c r="B31" s="20" t="s">
        <v>200</v>
      </c>
      <c r="C31" s="12" t="s">
        <v>18</v>
      </c>
      <c r="D31" s="12"/>
      <c r="E31" s="12"/>
      <c r="F31" s="12"/>
      <c r="G31" s="43">
        <f>SUM(G32:G36)</f>
        <v>6983.4</v>
      </c>
      <c r="H31" s="43">
        <f>SUM(H32:H36)</f>
        <v>979.05500000000006</v>
      </c>
      <c r="I31" s="6">
        <f t="shared" ref="I31" si="5">H31/G31</f>
        <v>0.14019746828192572</v>
      </c>
    </row>
    <row r="32" spans="1:9" ht="24.75" customHeight="1" x14ac:dyDescent="0.2">
      <c r="A32" s="113" t="s">
        <v>202</v>
      </c>
      <c r="B32" s="125" t="s">
        <v>201</v>
      </c>
      <c r="C32" s="7" t="s">
        <v>18</v>
      </c>
      <c r="D32" s="7" t="s">
        <v>28</v>
      </c>
      <c r="E32" s="7" t="s">
        <v>142</v>
      </c>
      <c r="F32" s="7" t="s">
        <v>26</v>
      </c>
      <c r="G32" s="44">
        <v>430</v>
      </c>
      <c r="H32" s="44">
        <v>36.895000000000003</v>
      </c>
      <c r="I32" s="8">
        <f>H32/G32</f>
        <v>8.5802325581395361E-2</v>
      </c>
    </row>
    <row r="33" spans="1:10" x14ac:dyDescent="0.2">
      <c r="A33" s="113"/>
      <c r="B33" s="126"/>
      <c r="C33" s="7" t="s">
        <v>18</v>
      </c>
      <c r="D33" s="7" t="s">
        <v>27</v>
      </c>
      <c r="E33" s="7" t="s">
        <v>141</v>
      </c>
      <c r="F33" s="7" t="s">
        <v>24</v>
      </c>
      <c r="G33" s="44">
        <v>1715</v>
      </c>
      <c r="H33" s="44">
        <v>73.933999999999997</v>
      </c>
      <c r="I33" s="8">
        <f t="shared" ref="I33:I50" si="6">H33/G33</f>
        <v>4.3110204081632651E-2</v>
      </c>
    </row>
    <row r="34" spans="1:10" x14ac:dyDescent="0.2">
      <c r="A34" s="113"/>
      <c r="B34" s="126"/>
      <c r="C34" s="7" t="s">
        <v>18</v>
      </c>
      <c r="D34" s="7" t="s">
        <v>21</v>
      </c>
      <c r="E34" s="7" t="s">
        <v>141</v>
      </c>
      <c r="F34" s="7" t="s">
        <v>24</v>
      </c>
      <c r="G34" s="44">
        <v>4560</v>
      </c>
      <c r="H34" s="44">
        <v>862.56100000000004</v>
      </c>
      <c r="I34" s="8">
        <f t="shared" si="6"/>
        <v>0.18915811403508773</v>
      </c>
    </row>
    <row r="35" spans="1:10" x14ac:dyDescent="0.2">
      <c r="A35" s="113"/>
      <c r="B35" s="126"/>
      <c r="C35" s="7" t="s">
        <v>18</v>
      </c>
      <c r="D35" s="7" t="s">
        <v>17</v>
      </c>
      <c r="E35" s="7" t="s">
        <v>141</v>
      </c>
      <c r="F35" s="7" t="s">
        <v>24</v>
      </c>
      <c r="G35" s="44">
        <v>60</v>
      </c>
      <c r="H35" s="44">
        <v>5.665</v>
      </c>
      <c r="I35" s="8">
        <f t="shared" ref="I35" si="7">H35/G35</f>
        <v>9.4416666666666663E-2</v>
      </c>
    </row>
    <row r="36" spans="1:10" x14ac:dyDescent="0.2">
      <c r="A36" s="113"/>
      <c r="B36" s="126"/>
      <c r="C36" s="7" t="s">
        <v>18</v>
      </c>
      <c r="D36" s="7" t="s">
        <v>17</v>
      </c>
      <c r="E36" s="7" t="s">
        <v>301</v>
      </c>
      <c r="F36" s="7" t="s">
        <v>24</v>
      </c>
      <c r="G36" s="44">
        <v>218.4</v>
      </c>
      <c r="H36" s="44">
        <v>0</v>
      </c>
      <c r="I36" s="8">
        <f t="shared" si="6"/>
        <v>0</v>
      </c>
    </row>
    <row r="37" spans="1:10" ht="21" x14ac:dyDescent="0.2">
      <c r="A37" s="19" t="s">
        <v>42</v>
      </c>
      <c r="B37" s="20" t="s">
        <v>177</v>
      </c>
      <c r="C37" s="12" t="s">
        <v>18</v>
      </c>
      <c r="D37" s="12"/>
      <c r="E37" s="12"/>
      <c r="F37" s="12"/>
      <c r="G37" s="43">
        <f>SUM(G38:G42)</f>
        <v>63325.097999999998</v>
      </c>
      <c r="H37" s="43">
        <f>SUM(H38:H42)</f>
        <v>126</v>
      </c>
      <c r="I37" s="6">
        <f t="shared" si="6"/>
        <v>1.9897324122577749E-3</v>
      </c>
    </row>
    <row r="38" spans="1:10" ht="27" customHeight="1" x14ac:dyDescent="0.2">
      <c r="A38" s="111" t="s">
        <v>203</v>
      </c>
      <c r="B38" s="102" t="s">
        <v>285</v>
      </c>
      <c r="C38" s="7" t="s">
        <v>18</v>
      </c>
      <c r="D38" s="7" t="s">
        <v>27</v>
      </c>
      <c r="E38" s="7" t="s">
        <v>256</v>
      </c>
      <c r="F38" s="7" t="s">
        <v>24</v>
      </c>
      <c r="G38" s="44">
        <v>122.605</v>
      </c>
      <c r="H38" s="45">
        <v>0</v>
      </c>
      <c r="I38" s="8">
        <f t="shared" si="6"/>
        <v>0</v>
      </c>
    </row>
    <row r="39" spans="1:10" ht="16.5" customHeight="1" x14ac:dyDescent="0.2">
      <c r="A39" s="101"/>
      <c r="B39" s="103"/>
      <c r="C39" s="7" t="s">
        <v>18</v>
      </c>
      <c r="D39" s="7" t="s">
        <v>21</v>
      </c>
      <c r="E39" s="7" t="s">
        <v>256</v>
      </c>
      <c r="F39" s="7" t="s">
        <v>24</v>
      </c>
      <c r="G39" s="44">
        <v>4087.2910000000002</v>
      </c>
      <c r="H39" s="45">
        <v>126</v>
      </c>
      <c r="I39" s="8">
        <f t="shared" si="6"/>
        <v>3.0827264317612815E-2</v>
      </c>
    </row>
    <row r="40" spans="1:10" ht="16.5" customHeight="1" x14ac:dyDescent="0.2">
      <c r="A40" s="101"/>
      <c r="B40" s="103"/>
      <c r="C40" s="7" t="s">
        <v>18</v>
      </c>
      <c r="D40" s="7" t="s">
        <v>28</v>
      </c>
      <c r="E40" s="7" t="s">
        <v>256</v>
      </c>
      <c r="F40" s="7" t="s">
        <v>26</v>
      </c>
      <c r="G40" s="44">
        <v>104.102</v>
      </c>
      <c r="H40" s="45">
        <v>0</v>
      </c>
      <c r="I40" s="8">
        <f t="shared" ref="I40" si="8">H40/G40</f>
        <v>0</v>
      </c>
    </row>
    <row r="41" spans="1:10" ht="16.5" customHeight="1" x14ac:dyDescent="0.2">
      <c r="A41" s="101"/>
      <c r="B41" s="103"/>
      <c r="C41" s="7" t="s">
        <v>18</v>
      </c>
      <c r="D41" s="7" t="s">
        <v>27</v>
      </c>
      <c r="E41" s="7" t="s">
        <v>250</v>
      </c>
      <c r="F41" s="7" t="s">
        <v>24</v>
      </c>
      <c r="G41" s="44">
        <v>24586.1</v>
      </c>
      <c r="H41" s="45">
        <v>0</v>
      </c>
      <c r="I41" s="8">
        <f t="shared" si="6"/>
        <v>0</v>
      </c>
    </row>
    <row r="42" spans="1:10" ht="16.5" customHeight="1" x14ac:dyDescent="0.2">
      <c r="A42" s="112"/>
      <c r="B42" s="109"/>
      <c r="C42" s="7" t="s">
        <v>18</v>
      </c>
      <c r="D42" s="7" t="s">
        <v>21</v>
      </c>
      <c r="E42" s="7" t="s">
        <v>250</v>
      </c>
      <c r="F42" s="7" t="s">
        <v>24</v>
      </c>
      <c r="G42" s="44">
        <v>34425</v>
      </c>
      <c r="H42" s="45">
        <v>0</v>
      </c>
      <c r="I42" s="8">
        <f t="shared" si="6"/>
        <v>0</v>
      </c>
    </row>
    <row r="43" spans="1:10" ht="21" x14ac:dyDescent="0.2">
      <c r="A43" s="19" t="s">
        <v>43</v>
      </c>
      <c r="B43" s="20" t="s">
        <v>35</v>
      </c>
      <c r="C43" s="12" t="s">
        <v>18</v>
      </c>
      <c r="D43" s="12"/>
      <c r="E43" s="12"/>
      <c r="F43" s="12"/>
      <c r="G43" s="43">
        <f>SUM(G44:G74)</f>
        <v>1308729.6355000001</v>
      </c>
      <c r="H43" s="43">
        <f>SUM(H44:H74)</f>
        <v>193532.29600000003</v>
      </c>
      <c r="I43" s="6">
        <f t="shared" si="6"/>
        <v>0.14787798086811188</v>
      </c>
    </row>
    <row r="44" spans="1:10" ht="22.5" customHeight="1" x14ac:dyDescent="0.2">
      <c r="A44" s="113" t="s">
        <v>205</v>
      </c>
      <c r="B44" s="114" t="s">
        <v>204</v>
      </c>
      <c r="C44" s="82" t="s">
        <v>18</v>
      </c>
      <c r="D44" s="82" t="s">
        <v>19</v>
      </c>
      <c r="E44" s="82" t="s">
        <v>143</v>
      </c>
      <c r="F44" s="82" t="s">
        <v>25</v>
      </c>
      <c r="G44" s="84">
        <v>8055</v>
      </c>
      <c r="H44" s="84">
        <v>1447.106</v>
      </c>
      <c r="I44" s="8">
        <f t="shared" si="6"/>
        <v>0.17965313469894476</v>
      </c>
      <c r="J44" s="40"/>
    </row>
    <row r="45" spans="1:10" ht="16.5" customHeight="1" x14ac:dyDescent="0.2">
      <c r="A45" s="113"/>
      <c r="B45" s="115"/>
      <c r="C45" s="7" t="s">
        <v>18</v>
      </c>
      <c r="D45" s="7" t="s">
        <v>19</v>
      </c>
      <c r="E45" s="7" t="s">
        <v>144</v>
      </c>
      <c r="F45" s="7" t="s">
        <v>25</v>
      </c>
      <c r="G45" s="44">
        <v>61401.298999999999</v>
      </c>
      <c r="H45" s="44">
        <v>9698.3919999999998</v>
      </c>
      <c r="I45" s="8">
        <f t="shared" si="6"/>
        <v>0.15795092543563288</v>
      </c>
      <c r="J45" s="41"/>
    </row>
    <row r="46" spans="1:10" x14ac:dyDescent="0.2">
      <c r="A46" s="113"/>
      <c r="B46" s="115"/>
      <c r="C46" s="7" t="s">
        <v>18</v>
      </c>
      <c r="D46" s="7" t="s">
        <v>19</v>
      </c>
      <c r="E46" s="7" t="s">
        <v>144</v>
      </c>
      <c r="F46" s="7" t="s">
        <v>24</v>
      </c>
      <c r="G46" s="44">
        <v>4291.7579999999998</v>
      </c>
      <c r="H46" s="44">
        <v>1470.5409999999999</v>
      </c>
      <c r="I46" s="8">
        <f t="shared" si="6"/>
        <v>0.34264303812097513</v>
      </c>
      <c r="J46" s="41"/>
    </row>
    <row r="47" spans="1:10" x14ac:dyDescent="0.2">
      <c r="A47" s="113"/>
      <c r="B47" s="115"/>
      <c r="C47" s="7" t="s">
        <v>18</v>
      </c>
      <c r="D47" s="7" t="s">
        <v>19</v>
      </c>
      <c r="E47" s="7" t="s">
        <v>144</v>
      </c>
      <c r="F47" s="7" t="s">
        <v>77</v>
      </c>
      <c r="G47" s="44">
        <v>236.7</v>
      </c>
      <c r="H47" s="44">
        <v>0</v>
      </c>
      <c r="I47" s="8">
        <f t="shared" ref="I47:I49" si="9">H47/G47</f>
        <v>0</v>
      </c>
      <c r="J47" s="41"/>
    </row>
    <row r="48" spans="1:10" x14ac:dyDescent="0.2">
      <c r="A48" s="113"/>
      <c r="B48" s="115"/>
      <c r="C48" s="7" t="s">
        <v>18</v>
      </c>
      <c r="D48" s="7" t="s">
        <v>19</v>
      </c>
      <c r="E48" s="7" t="s">
        <v>144</v>
      </c>
      <c r="F48" s="7" t="s">
        <v>23</v>
      </c>
      <c r="G48" s="44">
        <v>168.9</v>
      </c>
      <c r="H48" s="44">
        <v>0</v>
      </c>
      <c r="I48" s="8">
        <f t="shared" si="9"/>
        <v>0</v>
      </c>
      <c r="J48" s="41"/>
    </row>
    <row r="49" spans="1:10" x14ac:dyDescent="0.2">
      <c r="A49" s="113"/>
      <c r="B49" s="115"/>
      <c r="C49" s="7" t="s">
        <v>18</v>
      </c>
      <c r="D49" s="7" t="s">
        <v>30</v>
      </c>
      <c r="E49" s="7" t="s">
        <v>338</v>
      </c>
      <c r="F49" s="7" t="s">
        <v>25</v>
      </c>
      <c r="G49" s="44">
        <v>6.242</v>
      </c>
      <c r="H49" s="44">
        <v>3</v>
      </c>
      <c r="I49" s="8">
        <f t="shared" si="9"/>
        <v>0.4806151874399231</v>
      </c>
      <c r="J49" s="41"/>
    </row>
    <row r="50" spans="1:10" x14ac:dyDescent="0.2">
      <c r="A50" s="113"/>
      <c r="B50" s="115"/>
      <c r="C50" s="7" t="s">
        <v>18</v>
      </c>
      <c r="D50" s="7" t="s">
        <v>19</v>
      </c>
      <c r="E50" s="7" t="s">
        <v>338</v>
      </c>
      <c r="F50" s="7" t="s">
        <v>23</v>
      </c>
      <c r="G50" s="44">
        <v>0.01</v>
      </c>
      <c r="H50" s="44">
        <v>0</v>
      </c>
      <c r="I50" s="8">
        <f t="shared" si="6"/>
        <v>0</v>
      </c>
      <c r="J50" s="41"/>
    </row>
    <row r="51" spans="1:10" ht="12.75" customHeight="1" x14ac:dyDescent="0.2">
      <c r="A51" s="111" t="s">
        <v>207</v>
      </c>
      <c r="B51" s="116" t="s">
        <v>206</v>
      </c>
      <c r="C51" s="7" t="s">
        <v>18</v>
      </c>
      <c r="D51" s="7" t="s">
        <v>27</v>
      </c>
      <c r="E51" s="7" t="s">
        <v>145</v>
      </c>
      <c r="F51" s="7" t="s">
        <v>25</v>
      </c>
      <c r="G51" s="44">
        <v>10.792</v>
      </c>
      <c r="H51" s="44">
        <v>0</v>
      </c>
      <c r="I51" s="8">
        <f t="shared" ref="I51:I103" si="10">H51/G51</f>
        <v>0</v>
      </c>
      <c r="J51" s="41"/>
    </row>
    <row r="52" spans="1:10" ht="12.75" customHeight="1" x14ac:dyDescent="0.2">
      <c r="A52" s="101"/>
      <c r="B52" s="117"/>
      <c r="C52" s="7" t="s">
        <v>18</v>
      </c>
      <c r="D52" s="7" t="s">
        <v>27</v>
      </c>
      <c r="E52" s="7" t="s">
        <v>145</v>
      </c>
      <c r="F52" s="7" t="s">
        <v>24</v>
      </c>
      <c r="G52" s="44">
        <v>28992.092000000001</v>
      </c>
      <c r="H52" s="44">
        <v>5880.3860000000004</v>
      </c>
      <c r="I52" s="8">
        <f t="shared" ref="I52" si="11">H52/G52</f>
        <v>0.20282723992459739</v>
      </c>
      <c r="J52" s="41"/>
    </row>
    <row r="53" spans="1:10" ht="12.75" customHeight="1" x14ac:dyDescent="0.2">
      <c r="A53" s="101"/>
      <c r="B53" s="117"/>
      <c r="C53" s="7" t="s">
        <v>18</v>
      </c>
      <c r="D53" s="7" t="s">
        <v>27</v>
      </c>
      <c r="E53" s="7" t="s">
        <v>145</v>
      </c>
      <c r="F53" s="7" t="s">
        <v>23</v>
      </c>
      <c r="G53" s="44">
        <v>504</v>
      </c>
      <c r="H53" s="44">
        <v>50</v>
      </c>
      <c r="I53" s="8">
        <f t="shared" si="10"/>
        <v>9.9206349206349201E-2</v>
      </c>
      <c r="J53" s="41"/>
    </row>
    <row r="54" spans="1:10" x14ac:dyDescent="0.2">
      <c r="A54" s="101"/>
      <c r="B54" s="117"/>
      <c r="C54" s="54" t="s">
        <v>18</v>
      </c>
      <c r="D54" s="54" t="s">
        <v>27</v>
      </c>
      <c r="E54" s="54" t="s">
        <v>146</v>
      </c>
      <c r="F54" s="54" t="s">
        <v>25</v>
      </c>
      <c r="G54" s="55">
        <v>271866.59999999998</v>
      </c>
      <c r="H54" s="55">
        <v>35236.017999999996</v>
      </c>
      <c r="I54" s="56">
        <f t="shared" si="10"/>
        <v>0.12960774880033074</v>
      </c>
      <c r="J54" s="41"/>
    </row>
    <row r="55" spans="1:10" x14ac:dyDescent="0.2">
      <c r="A55" s="112"/>
      <c r="B55" s="118"/>
      <c r="C55" s="54" t="s">
        <v>18</v>
      </c>
      <c r="D55" s="54" t="s">
        <v>27</v>
      </c>
      <c r="E55" s="54" t="s">
        <v>146</v>
      </c>
      <c r="F55" s="54" t="s">
        <v>24</v>
      </c>
      <c r="G55" s="55">
        <v>1296</v>
      </c>
      <c r="H55" s="55">
        <v>0</v>
      </c>
      <c r="I55" s="56">
        <f t="shared" si="10"/>
        <v>0</v>
      </c>
      <c r="J55" s="41"/>
    </row>
    <row r="56" spans="1:10" x14ac:dyDescent="0.2">
      <c r="A56" s="111" t="s">
        <v>208</v>
      </c>
      <c r="B56" s="114" t="s">
        <v>209</v>
      </c>
      <c r="C56" s="7" t="s">
        <v>18</v>
      </c>
      <c r="D56" s="7" t="s">
        <v>21</v>
      </c>
      <c r="E56" s="7" t="s">
        <v>147</v>
      </c>
      <c r="F56" s="7" t="s">
        <v>25</v>
      </c>
      <c r="G56" s="44">
        <v>147.80500000000001</v>
      </c>
      <c r="H56" s="44">
        <v>31.074000000000002</v>
      </c>
      <c r="I56" s="8">
        <f t="shared" si="10"/>
        <v>0.21023646020094042</v>
      </c>
      <c r="J56" s="41"/>
    </row>
    <row r="57" spans="1:10" ht="14.25" customHeight="1" x14ac:dyDescent="0.2">
      <c r="A57" s="101"/>
      <c r="B57" s="115"/>
      <c r="C57" s="7" t="s">
        <v>18</v>
      </c>
      <c r="D57" s="7" t="s">
        <v>21</v>
      </c>
      <c r="E57" s="7" t="s">
        <v>147</v>
      </c>
      <c r="F57" s="7" t="s">
        <v>24</v>
      </c>
      <c r="G57" s="44">
        <v>66656.251000000004</v>
      </c>
      <c r="H57" s="44">
        <v>16947.182000000001</v>
      </c>
      <c r="I57" s="8">
        <f t="shared" si="10"/>
        <v>0.254247452350718</v>
      </c>
      <c r="J57" s="41"/>
    </row>
    <row r="58" spans="1:10" x14ac:dyDescent="0.2">
      <c r="A58" s="101"/>
      <c r="B58" s="115"/>
      <c r="C58" s="7" t="s">
        <v>18</v>
      </c>
      <c r="D58" s="7" t="s">
        <v>21</v>
      </c>
      <c r="E58" s="7" t="s">
        <v>147</v>
      </c>
      <c r="F58" s="7" t="s">
        <v>23</v>
      </c>
      <c r="G58" s="44">
        <v>1357</v>
      </c>
      <c r="H58" s="44">
        <v>33.872999999999998</v>
      </c>
      <c r="I58" s="8">
        <f t="shared" si="10"/>
        <v>2.496168017686072E-2</v>
      </c>
      <c r="J58" s="41"/>
    </row>
    <row r="59" spans="1:10" x14ac:dyDescent="0.2">
      <c r="A59" s="101"/>
      <c r="B59" s="115"/>
      <c r="C59" s="7" t="s">
        <v>18</v>
      </c>
      <c r="D59" s="7" t="s">
        <v>21</v>
      </c>
      <c r="E59" s="7" t="s">
        <v>273</v>
      </c>
      <c r="F59" s="7" t="s">
        <v>25</v>
      </c>
      <c r="G59" s="44">
        <v>38506</v>
      </c>
      <c r="H59" s="44">
        <v>2994.6</v>
      </c>
      <c r="I59" s="8">
        <f t="shared" si="10"/>
        <v>7.7769698228847453E-2</v>
      </c>
      <c r="J59" s="41"/>
    </row>
    <row r="60" spans="1:10" x14ac:dyDescent="0.2">
      <c r="A60" s="101"/>
      <c r="B60" s="115"/>
      <c r="C60" s="7" t="s">
        <v>18</v>
      </c>
      <c r="D60" s="7" t="s">
        <v>21</v>
      </c>
      <c r="E60" s="7" t="s">
        <v>149</v>
      </c>
      <c r="F60" s="7" t="s">
        <v>25</v>
      </c>
      <c r="G60" s="44">
        <v>675118.1</v>
      </c>
      <c r="H60" s="44">
        <v>89598.604000000007</v>
      </c>
      <c r="I60" s="8">
        <f t="shared" si="10"/>
        <v>0.13271545230382656</v>
      </c>
      <c r="J60" s="41"/>
    </row>
    <row r="61" spans="1:10" x14ac:dyDescent="0.2">
      <c r="A61" s="101"/>
      <c r="B61" s="115"/>
      <c r="C61" s="7" t="s">
        <v>18</v>
      </c>
      <c r="D61" s="7" t="s">
        <v>21</v>
      </c>
      <c r="E61" s="7" t="s">
        <v>149</v>
      </c>
      <c r="F61" s="7" t="s">
        <v>24</v>
      </c>
      <c r="G61" s="44">
        <v>8696</v>
      </c>
      <c r="H61" s="44">
        <v>3.8</v>
      </c>
      <c r="I61" s="8">
        <f t="shared" si="10"/>
        <v>4.3698252069917202E-4</v>
      </c>
      <c r="J61" s="41"/>
    </row>
    <row r="62" spans="1:10" x14ac:dyDescent="0.2">
      <c r="A62" s="101"/>
      <c r="B62" s="115"/>
      <c r="C62" s="7" t="s">
        <v>18</v>
      </c>
      <c r="D62" s="7" t="s">
        <v>36</v>
      </c>
      <c r="E62" s="7" t="s">
        <v>212</v>
      </c>
      <c r="F62" s="7" t="s">
        <v>24</v>
      </c>
      <c r="G62" s="44">
        <v>17486.3</v>
      </c>
      <c r="H62" s="44">
        <v>4800</v>
      </c>
      <c r="I62" s="8">
        <f t="shared" si="10"/>
        <v>0.27450060904822632</v>
      </c>
      <c r="J62" s="41"/>
    </row>
    <row r="63" spans="1:10" x14ac:dyDescent="0.2">
      <c r="A63" s="101"/>
      <c r="B63" s="115"/>
      <c r="C63" s="7" t="s">
        <v>18</v>
      </c>
      <c r="D63" s="7" t="s">
        <v>21</v>
      </c>
      <c r="E63" s="7" t="s">
        <v>150</v>
      </c>
      <c r="F63" s="7" t="s">
        <v>24</v>
      </c>
      <c r="G63" s="44">
        <v>800.04899999999998</v>
      </c>
      <c r="H63" s="44">
        <v>230.71899999999999</v>
      </c>
      <c r="I63" s="8">
        <f t="shared" si="10"/>
        <v>0.2883810866584422</v>
      </c>
      <c r="J63" s="41"/>
    </row>
    <row r="64" spans="1:10" x14ac:dyDescent="0.2">
      <c r="A64" s="101"/>
      <c r="B64" s="115"/>
      <c r="C64" s="7" t="s">
        <v>18</v>
      </c>
      <c r="D64" s="7" t="s">
        <v>21</v>
      </c>
      <c r="E64" s="7" t="s">
        <v>150</v>
      </c>
      <c r="F64" s="7" t="s">
        <v>77</v>
      </c>
      <c r="G64" s="44">
        <v>30.050999999999998</v>
      </c>
      <c r="H64" s="44">
        <v>0</v>
      </c>
      <c r="I64" s="8">
        <f t="shared" ref="I64" si="12">H64/G64</f>
        <v>0</v>
      </c>
      <c r="J64" s="41"/>
    </row>
    <row r="65" spans="1:10" x14ac:dyDescent="0.2">
      <c r="A65" s="101"/>
      <c r="B65" s="115"/>
      <c r="C65" s="7" t="s">
        <v>18</v>
      </c>
      <c r="D65" s="7" t="s">
        <v>36</v>
      </c>
      <c r="E65" s="7" t="s">
        <v>151</v>
      </c>
      <c r="F65" s="7" t="s">
        <v>24</v>
      </c>
      <c r="G65" s="44">
        <v>87.3</v>
      </c>
      <c r="H65" s="44">
        <v>2.6</v>
      </c>
      <c r="I65" s="8">
        <f t="shared" si="10"/>
        <v>2.9782359679266898E-2</v>
      </c>
      <c r="J65" s="41"/>
    </row>
    <row r="66" spans="1:10" x14ac:dyDescent="0.2">
      <c r="A66" s="101"/>
      <c r="B66" s="115"/>
      <c r="C66" s="7" t="s">
        <v>18</v>
      </c>
      <c r="D66" s="7" t="s">
        <v>21</v>
      </c>
      <c r="E66" s="7" t="s">
        <v>148</v>
      </c>
      <c r="F66" s="7" t="s">
        <v>24</v>
      </c>
      <c r="G66" s="44">
        <v>23946.13</v>
      </c>
      <c r="H66" s="44">
        <v>5698.8739999999998</v>
      </c>
      <c r="I66" s="8">
        <f t="shared" si="10"/>
        <v>0.23798726558320696</v>
      </c>
      <c r="J66" s="41"/>
    </row>
    <row r="67" spans="1:10" x14ac:dyDescent="0.2">
      <c r="A67" s="101"/>
      <c r="B67" s="115"/>
      <c r="C67" s="7" t="s">
        <v>18</v>
      </c>
      <c r="D67" s="7" t="s">
        <v>21</v>
      </c>
      <c r="E67" s="7" t="s">
        <v>153</v>
      </c>
      <c r="F67" s="7" t="s">
        <v>24</v>
      </c>
      <c r="G67" s="44">
        <v>2923.011</v>
      </c>
      <c r="H67" s="44">
        <v>744.67499999999995</v>
      </c>
      <c r="I67" s="8">
        <f t="shared" si="10"/>
        <v>0.25476298241778766</v>
      </c>
      <c r="J67" s="41"/>
    </row>
    <row r="68" spans="1:10" x14ac:dyDescent="0.2">
      <c r="A68" s="101"/>
      <c r="B68" s="115"/>
      <c r="C68" s="7" t="s">
        <v>18</v>
      </c>
      <c r="D68" s="7" t="s">
        <v>21</v>
      </c>
      <c r="E68" s="7" t="s">
        <v>152</v>
      </c>
      <c r="F68" s="7" t="s">
        <v>24</v>
      </c>
      <c r="G68" s="44">
        <v>13492.993</v>
      </c>
      <c r="H68" s="44">
        <v>3510.6379999999999</v>
      </c>
      <c r="I68" s="8">
        <f t="shared" ref="I68" si="13">H68/G68</f>
        <v>0.26018230351116317</v>
      </c>
      <c r="J68" s="41"/>
    </row>
    <row r="69" spans="1:10" x14ac:dyDescent="0.2">
      <c r="A69" s="101"/>
      <c r="B69" s="115"/>
      <c r="C69" s="7" t="s">
        <v>18</v>
      </c>
      <c r="D69" s="7" t="s">
        <v>21</v>
      </c>
      <c r="E69" s="7" t="s">
        <v>152</v>
      </c>
      <c r="F69" s="7" t="s">
        <v>24</v>
      </c>
      <c r="G69" s="44">
        <v>28.62</v>
      </c>
      <c r="H69" s="44">
        <v>0</v>
      </c>
      <c r="I69" s="8">
        <f t="shared" si="10"/>
        <v>0</v>
      </c>
      <c r="J69" s="41"/>
    </row>
    <row r="70" spans="1:10" ht="22.5" x14ac:dyDescent="0.2">
      <c r="A70" s="71" t="s">
        <v>211</v>
      </c>
      <c r="B70" s="72" t="s">
        <v>210</v>
      </c>
      <c r="C70" s="54" t="s">
        <v>18</v>
      </c>
      <c r="D70" s="54" t="s">
        <v>28</v>
      </c>
      <c r="E70" s="54" t="s">
        <v>154</v>
      </c>
      <c r="F70" s="54" t="s">
        <v>26</v>
      </c>
      <c r="G70" s="55">
        <v>70250.132500000007</v>
      </c>
      <c r="H70" s="55">
        <v>13148.75</v>
      </c>
      <c r="I70" s="56">
        <f t="shared" si="10"/>
        <v>0.18717046547919319</v>
      </c>
      <c r="J70" s="41"/>
    </row>
    <row r="71" spans="1:10" x14ac:dyDescent="0.2">
      <c r="A71" s="113" t="s">
        <v>286</v>
      </c>
      <c r="B71" s="127" t="s">
        <v>321</v>
      </c>
      <c r="C71" s="7" t="s">
        <v>18</v>
      </c>
      <c r="D71" s="7" t="s">
        <v>19</v>
      </c>
      <c r="E71" s="7" t="s">
        <v>155</v>
      </c>
      <c r="F71" s="7" t="s">
        <v>25</v>
      </c>
      <c r="G71" s="44">
        <v>4495.9129999999996</v>
      </c>
      <c r="H71" s="44">
        <v>681.02200000000005</v>
      </c>
      <c r="I71" s="8">
        <f t="shared" si="10"/>
        <v>0.15147579590619306</v>
      </c>
      <c r="J71" s="41"/>
    </row>
    <row r="72" spans="1:10" x14ac:dyDescent="0.2">
      <c r="A72" s="113"/>
      <c r="B72" s="127"/>
      <c r="C72" s="7" t="s">
        <v>18</v>
      </c>
      <c r="D72" s="7" t="s">
        <v>19</v>
      </c>
      <c r="E72" s="7" t="s">
        <v>155</v>
      </c>
      <c r="F72" s="7" t="s">
        <v>24</v>
      </c>
      <c r="G72" s="44">
        <v>1602.087</v>
      </c>
      <c r="H72" s="44">
        <v>394.10899999999998</v>
      </c>
      <c r="I72" s="8">
        <f t="shared" si="10"/>
        <v>0.24599725233398684</v>
      </c>
      <c r="J72" s="41"/>
    </row>
    <row r="73" spans="1:10" ht="14.25" customHeight="1" x14ac:dyDescent="0.2">
      <c r="A73" s="113"/>
      <c r="B73" s="127"/>
      <c r="C73" s="7" t="s">
        <v>18</v>
      </c>
      <c r="D73" s="7" t="s">
        <v>19</v>
      </c>
      <c r="E73" s="7" t="s">
        <v>155</v>
      </c>
      <c r="F73" s="7" t="s">
        <v>23</v>
      </c>
      <c r="G73" s="44">
        <v>63</v>
      </c>
      <c r="H73" s="44">
        <v>0</v>
      </c>
      <c r="I73" s="8">
        <f t="shared" si="10"/>
        <v>0</v>
      </c>
      <c r="J73" s="41"/>
    </row>
    <row r="74" spans="1:10" ht="56.25" x14ac:dyDescent="0.2">
      <c r="A74" s="53" t="s">
        <v>264</v>
      </c>
      <c r="B74" s="59" t="s">
        <v>265</v>
      </c>
      <c r="C74" s="54" t="s">
        <v>18</v>
      </c>
      <c r="D74" s="54" t="s">
        <v>19</v>
      </c>
      <c r="E74" s="54" t="s">
        <v>272</v>
      </c>
      <c r="F74" s="54" t="s">
        <v>25</v>
      </c>
      <c r="G74" s="55">
        <v>6213.5</v>
      </c>
      <c r="H74" s="55">
        <v>926.33299999999997</v>
      </c>
      <c r="I74" s="56">
        <f t="shared" si="10"/>
        <v>0.14908393015208818</v>
      </c>
      <c r="J74" s="41"/>
    </row>
    <row r="75" spans="1:10" ht="58.5" customHeight="1" x14ac:dyDescent="0.2">
      <c r="A75" s="32" t="s">
        <v>44</v>
      </c>
      <c r="B75" s="34" t="s">
        <v>323</v>
      </c>
      <c r="C75" s="24"/>
      <c r="D75" s="24"/>
      <c r="E75" s="24" t="s">
        <v>87</v>
      </c>
      <c r="F75" s="24"/>
      <c r="G75" s="46">
        <f>G76+G83</f>
        <v>310621.89149999997</v>
      </c>
      <c r="H75" s="46">
        <f>H76+H83</f>
        <v>46615.020000000004</v>
      </c>
      <c r="I75" s="25">
        <f t="shared" si="10"/>
        <v>0.15006997663588695</v>
      </c>
    </row>
    <row r="76" spans="1:10" ht="31.5" x14ac:dyDescent="0.2">
      <c r="A76" s="19" t="s">
        <v>47</v>
      </c>
      <c r="B76" s="20" t="s">
        <v>48</v>
      </c>
      <c r="C76" s="12" t="s">
        <v>46</v>
      </c>
      <c r="D76" s="12"/>
      <c r="E76" s="12"/>
      <c r="F76" s="12"/>
      <c r="G76" s="43">
        <f>SUM(G77:G82)</f>
        <v>310561.89149999997</v>
      </c>
      <c r="H76" s="47">
        <f>SUM(H77:H82)</f>
        <v>46615.020000000004</v>
      </c>
      <c r="I76" s="6">
        <f t="shared" si="10"/>
        <v>0.15009896988600743</v>
      </c>
    </row>
    <row r="77" spans="1:10" ht="33.75" customHeight="1" x14ac:dyDescent="0.2">
      <c r="A77" s="113" t="s">
        <v>217</v>
      </c>
      <c r="B77" s="127" t="s">
        <v>215</v>
      </c>
      <c r="C77" s="7" t="s">
        <v>46</v>
      </c>
      <c r="D77" s="7" t="s">
        <v>49</v>
      </c>
      <c r="E77" s="7" t="s">
        <v>50</v>
      </c>
      <c r="F77" s="7" t="s">
        <v>25</v>
      </c>
      <c r="G77" s="44">
        <v>34818.711499999998</v>
      </c>
      <c r="H77" s="44">
        <v>4838.3630000000003</v>
      </c>
      <c r="I77" s="8">
        <f t="shared" si="10"/>
        <v>0.13895870328228546</v>
      </c>
    </row>
    <row r="78" spans="1:10" ht="16.5" customHeight="1" x14ac:dyDescent="0.2">
      <c r="A78" s="113"/>
      <c r="B78" s="127"/>
      <c r="C78" s="7" t="s">
        <v>46</v>
      </c>
      <c r="D78" s="7" t="s">
        <v>49</v>
      </c>
      <c r="E78" s="7" t="s">
        <v>50</v>
      </c>
      <c r="F78" s="7" t="s">
        <v>24</v>
      </c>
      <c r="G78" s="44">
        <v>2735</v>
      </c>
      <c r="H78" s="44">
        <v>257.565</v>
      </c>
      <c r="I78" s="8">
        <f>H78/G78</f>
        <v>9.4173674588665449E-2</v>
      </c>
    </row>
    <row r="79" spans="1:10" ht="16.5" customHeight="1" x14ac:dyDescent="0.2">
      <c r="A79" s="113"/>
      <c r="B79" s="127"/>
      <c r="C79" s="7" t="s">
        <v>46</v>
      </c>
      <c r="D79" s="7" t="s">
        <v>49</v>
      </c>
      <c r="E79" s="7" t="s">
        <v>254</v>
      </c>
      <c r="F79" s="7" t="s">
        <v>25</v>
      </c>
      <c r="G79" s="44">
        <v>75.400000000000006</v>
      </c>
      <c r="H79" s="44">
        <v>8.6920000000000002</v>
      </c>
      <c r="I79" s="8">
        <f>H79/G79</f>
        <v>0.1152785145888594</v>
      </c>
    </row>
    <row r="80" spans="1:10" ht="22.5" x14ac:dyDescent="0.2">
      <c r="A80" s="83" t="s">
        <v>306</v>
      </c>
      <c r="B80" s="77" t="s">
        <v>302</v>
      </c>
      <c r="C80" s="7" t="s">
        <v>46</v>
      </c>
      <c r="D80" s="7" t="s">
        <v>303</v>
      </c>
      <c r="E80" s="7" t="s">
        <v>304</v>
      </c>
      <c r="F80" s="7" t="s">
        <v>305</v>
      </c>
      <c r="G80" s="44">
        <v>210</v>
      </c>
      <c r="H80" s="44">
        <v>0</v>
      </c>
      <c r="I80" s="8">
        <f t="shared" ref="I80" si="14">H80/G80</f>
        <v>0</v>
      </c>
    </row>
    <row r="81" spans="1:9" ht="16.5" customHeight="1" x14ac:dyDescent="0.2">
      <c r="A81" s="111" t="s">
        <v>307</v>
      </c>
      <c r="B81" s="102" t="s">
        <v>216</v>
      </c>
      <c r="C81" s="7" t="s">
        <v>46</v>
      </c>
      <c r="D81" s="7" t="s">
        <v>125</v>
      </c>
      <c r="E81" s="7" t="s">
        <v>257</v>
      </c>
      <c r="F81" s="7" t="s">
        <v>53</v>
      </c>
      <c r="G81" s="44">
        <v>13120.38</v>
      </c>
      <c r="H81" s="44">
        <v>0</v>
      </c>
      <c r="I81" s="8">
        <f t="shared" ref="I81" si="15">H81/G81</f>
        <v>0</v>
      </c>
    </row>
    <row r="82" spans="1:9" ht="25.5" customHeight="1" x14ac:dyDescent="0.2">
      <c r="A82" s="112"/>
      <c r="B82" s="109"/>
      <c r="C82" s="7" t="s">
        <v>46</v>
      </c>
      <c r="D82" s="7" t="s">
        <v>51</v>
      </c>
      <c r="E82" s="7" t="s">
        <v>52</v>
      </c>
      <c r="F82" s="7" t="s">
        <v>53</v>
      </c>
      <c r="G82" s="44">
        <v>259602.4</v>
      </c>
      <c r="H82" s="44">
        <v>41510.400000000001</v>
      </c>
      <c r="I82" s="8">
        <f t="shared" si="10"/>
        <v>0.15989990847542243</v>
      </c>
    </row>
    <row r="83" spans="1:9" ht="31.5" x14ac:dyDescent="0.2">
      <c r="A83" s="19" t="s">
        <v>213</v>
      </c>
      <c r="B83" s="20" t="s">
        <v>214</v>
      </c>
      <c r="C83" s="12" t="s">
        <v>46</v>
      </c>
      <c r="D83" s="12"/>
      <c r="E83" s="12"/>
      <c r="F83" s="12"/>
      <c r="G83" s="43">
        <f>SUM(G84)</f>
        <v>60</v>
      </c>
      <c r="H83" s="43">
        <f>SUM(H84)</f>
        <v>0</v>
      </c>
      <c r="I83" s="6">
        <f t="shared" si="10"/>
        <v>0</v>
      </c>
    </row>
    <row r="84" spans="1:9" ht="33.75" x14ac:dyDescent="0.2">
      <c r="A84" s="15" t="s">
        <v>218</v>
      </c>
      <c r="B84" s="14" t="s">
        <v>219</v>
      </c>
      <c r="C84" s="54" t="s">
        <v>46</v>
      </c>
      <c r="D84" s="54" t="s">
        <v>30</v>
      </c>
      <c r="E84" s="54" t="s">
        <v>308</v>
      </c>
      <c r="F84" s="54" t="s">
        <v>24</v>
      </c>
      <c r="G84" s="55">
        <v>60</v>
      </c>
      <c r="H84" s="55">
        <v>0</v>
      </c>
      <c r="I84" s="56">
        <f t="shared" si="10"/>
        <v>0</v>
      </c>
    </row>
    <row r="85" spans="1:9" x14ac:dyDescent="0.2">
      <c r="A85" s="32" t="s">
        <v>54</v>
      </c>
      <c r="B85" s="34" t="s">
        <v>322</v>
      </c>
      <c r="C85" s="24"/>
      <c r="D85" s="24"/>
      <c r="E85" s="24" t="s">
        <v>88</v>
      </c>
      <c r="F85" s="24"/>
      <c r="G85" s="46">
        <f>G86</f>
        <v>250</v>
      </c>
      <c r="H85" s="46">
        <f>H86</f>
        <v>0</v>
      </c>
      <c r="I85" s="25">
        <f t="shared" si="10"/>
        <v>0</v>
      </c>
    </row>
    <row r="86" spans="1:9" x14ac:dyDescent="0.2">
      <c r="A86" s="21"/>
      <c r="B86" s="17"/>
      <c r="C86" s="54" t="s">
        <v>16</v>
      </c>
      <c r="D86" s="54" t="s">
        <v>97</v>
      </c>
      <c r="E86" s="54" t="s">
        <v>55</v>
      </c>
      <c r="F86" s="54" t="s">
        <v>26</v>
      </c>
      <c r="G86" s="55">
        <v>250</v>
      </c>
      <c r="H86" s="55">
        <v>0</v>
      </c>
      <c r="I86" s="56">
        <f t="shared" si="10"/>
        <v>0</v>
      </c>
    </row>
    <row r="87" spans="1:9" ht="21" x14ac:dyDescent="0.2">
      <c r="A87" s="32" t="s">
        <v>56</v>
      </c>
      <c r="B87" s="34" t="s">
        <v>156</v>
      </c>
      <c r="C87" s="24"/>
      <c r="D87" s="24"/>
      <c r="E87" s="24" t="s">
        <v>89</v>
      </c>
      <c r="F87" s="24"/>
      <c r="G87" s="46">
        <f>G89+G88</f>
        <v>163.5</v>
      </c>
      <c r="H87" s="46">
        <f t="shared" ref="H87" si="16">H89+H88</f>
        <v>0</v>
      </c>
      <c r="I87" s="25">
        <f t="shared" si="10"/>
        <v>0</v>
      </c>
    </row>
    <row r="88" spans="1:9" x14ac:dyDescent="0.2">
      <c r="A88" s="19"/>
      <c r="B88" s="17"/>
      <c r="C88" s="54" t="s">
        <v>16</v>
      </c>
      <c r="D88" s="54" t="s">
        <v>97</v>
      </c>
      <c r="E88" s="54" t="s">
        <v>57</v>
      </c>
      <c r="F88" s="54" t="s">
        <v>24</v>
      </c>
      <c r="G88" s="57">
        <v>56</v>
      </c>
      <c r="H88" s="57">
        <v>0</v>
      </c>
      <c r="I88" s="56">
        <f t="shared" ref="I88" si="17">H88/G88</f>
        <v>0</v>
      </c>
    </row>
    <row r="89" spans="1:9" x14ac:dyDescent="0.2">
      <c r="A89" s="19"/>
      <c r="B89" s="17"/>
      <c r="C89" s="54" t="s">
        <v>16</v>
      </c>
      <c r="D89" s="54" t="s">
        <v>30</v>
      </c>
      <c r="E89" s="54" t="s">
        <v>57</v>
      </c>
      <c r="F89" s="54" t="s">
        <v>24</v>
      </c>
      <c r="G89" s="57">
        <v>107.5</v>
      </c>
      <c r="H89" s="57">
        <v>0</v>
      </c>
      <c r="I89" s="56">
        <f t="shared" si="10"/>
        <v>0</v>
      </c>
    </row>
    <row r="90" spans="1:9" ht="31.5" customHeight="1" x14ac:dyDescent="0.2">
      <c r="A90" s="26" t="s">
        <v>58</v>
      </c>
      <c r="B90" s="31" t="s">
        <v>324</v>
      </c>
      <c r="C90" s="24"/>
      <c r="D90" s="24"/>
      <c r="E90" s="24" t="s">
        <v>90</v>
      </c>
      <c r="F90" s="24"/>
      <c r="G90" s="48">
        <f>SUM(G91:G93)</f>
        <v>65</v>
      </c>
      <c r="H90" s="48">
        <f>SUM(H91:H93)</f>
        <v>5</v>
      </c>
      <c r="I90" s="25">
        <f t="shared" si="10"/>
        <v>7.6923076923076927E-2</v>
      </c>
    </row>
    <row r="91" spans="1:9" x14ac:dyDescent="0.2">
      <c r="A91" s="87"/>
      <c r="B91" s="33"/>
      <c r="C91" s="54" t="s">
        <v>16</v>
      </c>
      <c r="D91" s="54" t="s">
        <v>97</v>
      </c>
      <c r="E91" s="54" t="s">
        <v>60</v>
      </c>
      <c r="F91" s="54" t="s">
        <v>24</v>
      </c>
      <c r="G91" s="55">
        <v>20</v>
      </c>
      <c r="H91" s="57">
        <v>0</v>
      </c>
      <c r="I91" s="56">
        <f t="shared" si="10"/>
        <v>0</v>
      </c>
    </row>
    <row r="92" spans="1:9" x14ac:dyDescent="0.2">
      <c r="A92" s="79"/>
      <c r="B92" s="33"/>
      <c r="C92" s="96" t="s">
        <v>16</v>
      </c>
      <c r="D92" s="96" t="s">
        <v>17</v>
      </c>
      <c r="E92" s="54" t="s">
        <v>60</v>
      </c>
      <c r="F92" s="54" t="s">
        <v>24</v>
      </c>
      <c r="G92" s="55">
        <v>5</v>
      </c>
      <c r="H92" s="57">
        <v>5</v>
      </c>
      <c r="I92" s="56">
        <f t="shared" si="10"/>
        <v>1</v>
      </c>
    </row>
    <row r="93" spans="1:9" x14ac:dyDescent="0.2">
      <c r="A93" s="22"/>
      <c r="B93" s="33"/>
      <c r="C93" s="96" t="s">
        <v>16</v>
      </c>
      <c r="D93" s="96" t="s">
        <v>73</v>
      </c>
      <c r="E93" s="54" t="s">
        <v>60</v>
      </c>
      <c r="F93" s="54" t="s">
        <v>24</v>
      </c>
      <c r="G93" s="55">
        <v>40</v>
      </c>
      <c r="H93" s="57">
        <v>0</v>
      </c>
      <c r="I93" s="56">
        <f t="shared" si="10"/>
        <v>0</v>
      </c>
    </row>
    <row r="94" spans="1:9" ht="31.5" x14ac:dyDescent="0.2">
      <c r="A94" s="32" t="s">
        <v>59</v>
      </c>
      <c r="B94" s="31" t="s">
        <v>62</v>
      </c>
      <c r="C94" s="24"/>
      <c r="D94" s="24"/>
      <c r="E94" s="24" t="s">
        <v>91</v>
      </c>
      <c r="F94" s="24"/>
      <c r="G94" s="46">
        <f>SUM(G95:G95)</f>
        <v>100</v>
      </c>
      <c r="H94" s="46">
        <f>SUM(H95:H95)</f>
        <v>0</v>
      </c>
      <c r="I94" s="25">
        <f t="shared" si="10"/>
        <v>0</v>
      </c>
    </row>
    <row r="95" spans="1:9" x14ac:dyDescent="0.2">
      <c r="A95" s="66"/>
      <c r="B95" s="33"/>
      <c r="C95" s="61" t="s">
        <v>16</v>
      </c>
      <c r="D95" s="61" t="s">
        <v>17</v>
      </c>
      <c r="E95" s="54" t="s">
        <v>63</v>
      </c>
      <c r="F95" s="54" t="s">
        <v>24</v>
      </c>
      <c r="G95" s="55">
        <v>100</v>
      </c>
      <c r="H95" s="55">
        <v>0</v>
      </c>
      <c r="I95" s="56">
        <f t="shared" si="10"/>
        <v>0</v>
      </c>
    </row>
    <row r="96" spans="1:9" ht="31.5" x14ac:dyDescent="0.2">
      <c r="A96" s="32" t="s">
        <v>61</v>
      </c>
      <c r="B96" s="31" t="s">
        <v>325</v>
      </c>
      <c r="C96" s="24"/>
      <c r="D96" s="24"/>
      <c r="E96" s="24" t="s">
        <v>157</v>
      </c>
      <c r="F96" s="24"/>
      <c r="G96" s="46">
        <f>G97</f>
        <v>500</v>
      </c>
      <c r="H96" s="46">
        <f>H97</f>
        <v>0</v>
      </c>
      <c r="I96" s="25">
        <f t="shared" si="10"/>
        <v>0</v>
      </c>
    </row>
    <row r="97" spans="1:9" ht="45" x14ac:dyDescent="0.2">
      <c r="A97" s="68" t="s">
        <v>220</v>
      </c>
      <c r="B97" s="62" t="s">
        <v>274</v>
      </c>
      <c r="C97" s="54" t="s">
        <v>16</v>
      </c>
      <c r="D97" s="54" t="s">
        <v>22</v>
      </c>
      <c r="E97" s="54" t="s">
        <v>309</v>
      </c>
      <c r="F97" s="54" t="s">
        <v>24</v>
      </c>
      <c r="G97" s="55">
        <v>500</v>
      </c>
      <c r="H97" s="57">
        <v>0</v>
      </c>
      <c r="I97" s="56">
        <f t="shared" ref="I97" si="18">H97/G97</f>
        <v>0</v>
      </c>
    </row>
    <row r="98" spans="1:9" s="60" customFormat="1" ht="33.75" customHeight="1" x14ac:dyDescent="0.2">
      <c r="A98" s="26" t="s">
        <v>64</v>
      </c>
      <c r="B98" s="29" t="s">
        <v>158</v>
      </c>
      <c r="C98" s="24"/>
      <c r="D98" s="24"/>
      <c r="E98" s="24" t="s">
        <v>85</v>
      </c>
      <c r="F98" s="24"/>
      <c r="G98" s="46">
        <f>G99</f>
        <v>1667</v>
      </c>
      <c r="H98" s="46">
        <f>H99</f>
        <v>0</v>
      </c>
      <c r="I98" s="25">
        <f t="shared" si="10"/>
        <v>0</v>
      </c>
    </row>
    <row r="99" spans="1:9" x14ac:dyDescent="0.2">
      <c r="A99" s="38"/>
      <c r="B99" s="39"/>
      <c r="C99" s="54" t="s">
        <v>16</v>
      </c>
      <c r="D99" s="54" t="s">
        <v>66</v>
      </c>
      <c r="E99" s="54" t="s">
        <v>67</v>
      </c>
      <c r="F99" s="54" t="s">
        <v>24</v>
      </c>
      <c r="G99" s="55">
        <v>1667</v>
      </c>
      <c r="H99" s="55">
        <v>0</v>
      </c>
      <c r="I99" s="56">
        <f t="shared" si="10"/>
        <v>0</v>
      </c>
    </row>
    <row r="100" spans="1:9" x14ac:dyDescent="0.2">
      <c r="A100" s="26" t="s">
        <v>65</v>
      </c>
      <c r="B100" s="31" t="s">
        <v>326</v>
      </c>
      <c r="C100" s="24"/>
      <c r="D100" s="24"/>
      <c r="E100" s="24" t="s">
        <v>178</v>
      </c>
      <c r="F100" s="24"/>
      <c r="G100" s="46">
        <f>SUM(G101:G101)</f>
        <v>4071.7330000000002</v>
      </c>
      <c r="H100" s="46">
        <f>SUM(H101:H101)</f>
        <v>0</v>
      </c>
      <c r="I100" s="25">
        <f t="shared" si="10"/>
        <v>0</v>
      </c>
    </row>
    <row r="101" spans="1:9" ht="45" customHeight="1" x14ac:dyDescent="0.2">
      <c r="A101" s="63" t="s">
        <v>221</v>
      </c>
      <c r="B101" s="42" t="s">
        <v>222</v>
      </c>
      <c r="C101" s="54" t="s">
        <v>16</v>
      </c>
      <c r="D101" s="54" t="s">
        <v>179</v>
      </c>
      <c r="E101" s="54" t="s">
        <v>180</v>
      </c>
      <c r="F101" s="54" t="s">
        <v>24</v>
      </c>
      <c r="G101" s="55">
        <v>4071.7330000000002</v>
      </c>
      <c r="H101" s="57">
        <v>0</v>
      </c>
      <c r="I101" s="56">
        <f t="shared" si="10"/>
        <v>0</v>
      </c>
    </row>
    <row r="102" spans="1:9" ht="48" customHeight="1" x14ac:dyDescent="0.2">
      <c r="A102" s="26" t="s">
        <v>68</v>
      </c>
      <c r="B102" s="29" t="s">
        <v>159</v>
      </c>
      <c r="C102" s="24"/>
      <c r="D102" s="24"/>
      <c r="E102" s="24" t="s">
        <v>84</v>
      </c>
      <c r="F102" s="24"/>
      <c r="G102" s="52">
        <f>SUM(G103:G104)</f>
        <v>3628.1</v>
      </c>
      <c r="H102" s="52">
        <f>SUM(H103:H104)</f>
        <v>0</v>
      </c>
      <c r="I102" s="25">
        <f t="shared" si="10"/>
        <v>0</v>
      </c>
    </row>
    <row r="103" spans="1:9" ht="33.75" x14ac:dyDescent="0.2">
      <c r="A103" s="74" t="s">
        <v>275</v>
      </c>
      <c r="B103" s="49" t="s">
        <v>276</v>
      </c>
      <c r="C103" s="58" t="s">
        <v>16</v>
      </c>
      <c r="D103" s="54" t="s">
        <v>71</v>
      </c>
      <c r="E103" s="54" t="s">
        <v>277</v>
      </c>
      <c r="F103" s="54" t="s">
        <v>70</v>
      </c>
      <c r="G103" s="57">
        <v>2128.1</v>
      </c>
      <c r="H103" s="57">
        <v>0</v>
      </c>
      <c r="I103" s="56">
        <f t="shared" si="10"/>
        <v>0</v>
      </c>
    </row>
    <row r="104" spans="1:9" ht="33.75" x14ac:dyDescent="0.2">
      <c r="A104" s="75" t="s">
        <v>258</v>
      </c>
      <c r="B104" s="77" t="s">
        <v>259</v>
      </c>
      <c r="C104" s="58" t="s">
        <v>16</v>
      </c>
      <c r="D104" s="54" t="s">
        <v>27</v>
      </c>
      <c r="E104" s="54" t="s">
        <v>182</v>
      </c>
      <c r="F104" s="54" t="s">
        <v>24</v>
      </c>
      <c r="G104" s="55">
        <v>1500</v>
      </c>
      <c r="H104" s="55">
        <v>0</v>
      </c>
      <c r="I104" s="56">
        <f t="shared" ref="I104:I154" si="19">H104/G104</f>
        <v>0</v>
      </c>
    </row>
    <row r="105" spans="1:9" ht="31.5" x14ac:dyDescent="0.2">
      <c r="A105" s="26" t="s">
        <v>69</v>
      </c>
      <c r="B105" s="29" t="s">
        <v>290</v>
      </c>
      <c r="C105" s="24"/>
      <c r="D105" s="24"/>
      <c r="E105" s="24" t="s">
        <v>92</v>
      </c>
      <c r="F105" s="24"/>
      <c r="G105" s="46">
        <f>G106+G107</f>
        <v>680</v>
      </c>
      <c r="H105" s="46">
        <f>H106+H107</f>
        <v>278.85899999999998</v>
      </c>
      <c r="I105" s="25">
        <f t="shared" si="19"/>
        <v>0.41008676470588235</v>
      </c>
    </row>
    <row r="106" spans="1:9" ht="31.5" x14ac:dyDescent="0.2">
      <c r="A106" s="79" t="s">
        <v>282</v>
      </c>
      <c r="B106" s="80" t="s">
        <v>287</v>
      </c>
      <c r="C106" s="54" t="s">
        <v>16</v>
      </c>
      <c r="D106" s="54" t="s">
        <v>73</v>
      </c>
      <c r="E106" s="54" t="s">
        <v>281</v>
      </c>
      <c r="F106" s="54" t="s">
        <v>24</v>
      </c>
      <c r="G106" s="57">
        <v>462</v>
      </c>
      <c r="H106" s="57">
        <v>278.85899999999998</v>
      </c>
      <c r="I106" s="56">
        <f t="shared" si="19"/>
        <v>0.60359090909090907</v>
      </c>
    </row>
    <row r="107" spans="1:9" ht="31.5" x14ac:dyDescent="0.2">
      <c r="A107" s="65" t="s">
        <v>283</v>
      </c>
      <c r="B107" s="64" t="s">
        <v>327</v>
      </c>
      <c r="C107" s="54" t="s">
        <v>16</v>
      </c>
      <c r="D107" s="54" t="s">
        <v>17</v>
      </c>
      <c r="E107" s="54" t="s">
        <v>284</v>
      </c>
      <c r="F107" s="54" t="s">
        <v>24</v>
      </c>
      <c r="G107" s="57">
        <v>218</v>
      </c>
      <c r="H107" s="57">
        <v>0</v>
      </c>
      <c r="I107" s="56">
        <f t="shared" si="19"/>
        <v>0</v>
      </c>
    </row>
    <row r="108" spans="1:9" x14ac:dyDescent="0.2">
      <c r="A108" s="26" t="s">
        <v>72</v>
      </c>
      <c r="B108" s="30" t="s">
        <v>328</v>
      </c>
      <c r="C108" s="24"/>
      <c r="D108" s="24"/>
      <c r="E108" s="24" t="s">
        <v>83</v>
      </c>
      <c r="F108" s="24"/>
      <c r="G108" s="46">
        <f>G109</f>
        <v>230</v>
      </c>
      <c r="H108" s="46">
        <f>H109</f>
        <v>14</v>
      </c>
      <c r="I108" s="25">
        <f t="shared" si="19"/>
        <v>6.0869565217391307E-2</v>
      </c>
    </row>
    <row r="109" spans="1:9" ht="22.5" x14ac:dyDescent="0.2">
      <c r="A109" s="63" t="s">
        <v>226</v>
      </c>
      <c r="B109" s="16" t="s">
        <v>223</v>
      </c>
      <c r="C109" s="7" t="s">
        <v>16</v>
      </c>
      <c r="D109" s="7" t="s">
        <v>75</v>
      </c>
      <c r="E109" s="7" t="s">
        <v>76</v>
      </c>
      <c r="F109" s="7" t="s">
        <v>77</v>
      </c>
      <c r="G109" s="44">
        <v>230</v>
      </c>
      <c r="H109" s="44">
        <v>14</v>
      </c>
      <c r="I109" s="8">
        <f t="shared" si="19"/>
        <v>6.0869565217391307E-2</v>
      </c>
    </row>
    <row r="110" spans="1:9" ht="31.5" x14ac:dyDescent="0.2">
      <c r="A110" s="26" t="s">
        <v>74</v>
      </c>
      <c r="B110" s="27" t="s">
        <v>329</v>
      </c>
      <c r="C110" s="24"/>
      <c r="D110" s="24"/>
      <c r="E110" s="24" t="s">
        <v>82</v>
      </c>
      <c r="F110" s="24"/>
      <c r="G110" s="46">
        <f>SUM(G111:G111)</f>
        <v>13835.012000000001</v>
      </c>
      <c r="H110" s="46">
        <f>SUM(H111:H111)</f>
        <v>475.72300000000001</v>
      </c>
      <c r="I110" s="25">
        <f t="shared" si="19"/>
        <v>3.4385441805182389E-2</v>
      </c>
    </row>
    <row r="111" spans="1:9" ht="22.5" x14ac:dyDescent="0.2">
      <c r="A111" s="63" t="s">
        <v>225</v>
      </c>
      <c r="B111" s="69" t="s">
        <v>224</v>
      </c>
      <c r="C111" s="7" t="s">
        <v>16</v>
      </c>
      <c r="D111" s="7" t="s">
        <v>79</v>
      </c>
      <c r="E111" s="7" t="s">
        <v>80</v>
      </c>
      <c r="F111" s="7" t="s">
        <v>24</v>
      </c>
      <c r="G111" s="44">
        <v>13835.012000000001</v>
      </c>
      <c r="H111" s="44">
        <v>475.72300000000001</v>
      </c>
      <c r="I111" s="8">
        <f t="shared" si="19"/>
        <v>3.4385441805182389E-2</v>
      </c>
    </row>
    <row r="112" spans="1:9" ht="21" x14ac:dyDescent="0.2">
      <c r="A112" s="26" t="s">
        <v>78</v>
      </c>
      <c r="B112" s="27" t="s">
        <v>330</v>
      </c>
      <c r="C112" s="28"/>
      <c r="D112" s="28"/>
      <c r="E112" s="24" t="s">
        <v>94</v>
      </c>
      <c r="F112" s="28"/>
      <c r="G112" s="46">
        <f>SUM(G113:G122)</f>
        <v>56034.182000000008</v>
      </c>
      <c r="H112" s="46">
        <f>SUM(H113:H122)</f>
        <v>11463.276000000002</v>
      </c>
      <c r="I112" s="25">
        <f t="shared" si="19"/>
        <v>0.20457648511760196</v>
      </c>
    </row>
    <row r="113" spans="1:9" ht="24" customHeight="1" x14ac:dyDescent="0.2">
      <c r="A113" s="101" t="s">
        <v>228</v>
      </c>
      <c r="B113" s="102" t="s">
        <v>227</v>
      </c>
      <c r="C113" s="54" t="s">
        <v>16</v>
      </c>
      <c r="D113" s="54" t="s">
        <v>28</v>
      </c>
      <c r="E113" s="54" t="s">
        <v>93</v>
      </c>
      <c r="F113" s="54" t="s">
        <v>25</v>
      </c>
      <c r="G113" s="55">
        <v>14548</v>
      </c>
      <c r="H113" s="55">
        <v>2779.0439999999999</v>
      </c>
      <c r="I113" s="56">
        <f t="shared" si="19"/>
        <v>0.19102584547704152</v>
      </c>
    </row>
    <row r="114" spans="1:9" x14ac:dyDescent="0.2">
      <c r="A114" s="101"/>
      <c r="B114" s="103"/>
      <c r="C114" s="54" t="s">
        <v>16</v>
      </c>
      <c r="D114" s="54" t="s">
        <v>28</v>
      </c>
      <c r="E114" s="54" t="s">
        <v>93</v>
      </c>
      <c r="F114" s="54" t="s">
        <v>24</v>
      </c>
      <c r="G114" s="55">
        <v>813</v>
      </c>
      <c r="H114" s="55">
        <v>87.436000000000007</v>
      </c>
      <c r="I114" s="56">
        <f t="shared" si="19"/>
        <v>0.10754735547355475</v>
      </c>
    </row>
    <row r="115" spans="1:9" x14ac:dyDescent="0.2">
      <c r="A115" s="101"/>
      <c r="B115" s="103"/>
      <c r="C115" s="54" t="s">
        <v>16</v>
      </c>
      <c r="D115" s="54" t="s">
        <v>28</v>
      </c>
      <c r="E115" s="54" t="s">
        <v>93</v>
      </c>
      <c r="F115" s="54" t="s">
        <v>23</v>
      </c>
      <c r="G115" s="55">
        <v>7</v>
      </c>
      <c r="H115" s="55">
        <v>0</v>
      </c>
      <c r="I115" s="56">
        <f t="shared" si="19"/>
        <v>0</v>
      </c>
    </row>
    <row r="116" spans="1:9" x14ac:dyDescent="0.2">
      <c r="A116" s="101"/>
      <c r="B116" s="103"/>
      <c r="C116" s="54" t="s">
        <v>16</v>
      </c>
      <c r="D116" s="54" t="s">
        <v>95</v>
      </c>
      <c r="E116" s="54" t="s">
        <v>93</v>
      </c>
      <c r="F116" s="54" t="s">
        <v>25</v>
      </c>
      <c r="G116" s="55">
        <v>34228</v>
      </c>
      <c r="H116" s="55">
        <v>7260.1490000000003</v>
      </c>
      <c r="I116" s="56">
        <f t="shared" si="19"/>
        <v>0.2121114000233727</v>
      </c>
    </row>
    <row r="117" spans="1:9" x14ac:dyDescent="0.2">
      <c r="A117" s="101"/>
      <c r="B117" s="103"/>
      <c r="C117" s="54" t="s">
        <v>16</v>
      </c>
      <c r="D117" s="54" t="s">
        <v>95</v>
      </c>
      <c r="E117" s="54" t="s">
        <v>93</v>
      </c>
      <c r="F117" s="54" t="s">
        <v>24</v>
      </c>
      <c r="G117" s="55">
        <v>4251.3130000000001</v>
      </c>
      <c r="H117" s="55">
        <v>1336.6469999999999</v>
      </c>
      <c r="I117" s="56">
        <f t="shared" si="19"/>
        <v>0.31440804287992907</v>
      </c>
    </row>
    <row r="118" spans="1:9" x14ac:dyDescent="0.2">
      <c r="A118" s="101"/>
      <c r="B118" s="103"/>
      <c r="C118" s="54" t="s">
        <v>16</v>
      </c>
      <c r="D118" s="54" t="s">
        <v>95</v>
      </c>
      <c r="E118" s="54" t="s">
        <v>93</v>
      </c>
      <c r="F118" s="54" t="s">
        <v>23</v>
      </c>
      <c r="G118" s="44">
        <v>19.998999999999999</v>
      </c>
      <c r="H118" s="44">
        <v>0</v>
      </c>
      <c r="I118" s="8">
        <f t="shared" si="19"/>
        <v>0</v>
      </c>
    </row>
    <row r="119" spans="1:9" x14ac:dyDescent="0.2">
      <c r="A119" s="101"/>
      <c r="B119" s="103"/>
      <c r="C119" s="54" t="s">
        <v>16</v>
      </c>
      <c r="D119" s="54" t="s">
        <v>30</v>
      </c>
      <c r="E119" s="54" t="s">
        <v>126</v>
      </c>
      <c r="F119" s="54" t="s">
        <v>25</v>
      </c>
      <c r="G119" s="55">
        <v>30</v>
      </c>
      <c r="H119" s="55">
        <v>0</v>
      </c>
      <c r="I119" s="56">
        <f t="shared" si="19"/>
        <v>0</v>
      </c>
    </row>
    <row r="120" spans="1:9" x14ac:dyDescent="0.2">
      <c r="A120" s="101"/>
      <c r="B120" s="103"/>
      <c r="C120" s="54" t="s">
        <v>16</v>
      </c>
      <c r="D120" s="54" t="s">
        <v>30</v>
      </c>
      <c r="E120" s="54" t="s">
        <v>126</v>
      </c>
      <c r="F120" s="54" t="s">
        <v>24</v>
      </c>
      <c r="G120" s="55">
        <v>35</v>
      </c>
      <c r="H120" s="55">
        <v>0</v>
      </c>
      <c r="I120" s="56">
        <f t="shared" si="19"/>
        <v>0</v>
      </c>
    </row>
    <row r="121" spans="1:9" ht="14.25" customHeight="1" x14ac:dyDescent="0.2">
      <c r="A121" s="101"/>
      <c r="B121" s="103"/>
      <c r="C121" s="54" t="s">
        <v>16</v>
      </c>
      <c r="D121" s="54" t="s">
        <v>95</v>
      </c>
      <c r="E121" s="54" t="s">
        <v>255</v>
      </c>
      <c r="F121" s="54" t="s">
        <v>24</v>
      </c>
      <c r="G121" s="55">
        <v>242.87</v>
      </c>
      <c r="H121" s="57">
        <v>0</v>
      </c>
      <c r="I121" s="56">
        <f>H121/G121</f>
        <v>0</v>
      </c>
    </row>
    <row r="122" spans="1:9" ht="33.75" x14ac:dyDescent="0.2">
      <c r="A122" s="98" t="s">
        <v>340</v>
      </c>
      <c r="B122" s="97" t="s">
        <v>339</v>
      </c>
      <c r="C122" s="54" t="s">
        <v>16</v>
      </c>
      <c r="D122" s="54" t="s">
        <v>95</v>
      </c>
      <c r="E122" s="54" t="s">
        <v>341</v>
      </c>
      <c r="F122" s="54" t="s">
        <v>53</v>
      </c>
      <c r="G122" s="55">
        <v>1859</v>
      </c>
      <c r="H122" s="55">
        <v>0</v>
      </c>
      <c r="I122" s="56">
        <f>H122/G122</f>
        <v>0</v>
      </c>
    </row>
    <row r="123" spans="1:9" ht="31.5" x14ac:dyDescent="0.2">
      <c r="A123" s="26" t="s">
        <v>81</v>
      </c>
      <c r="B123" s="27" t="s">
        <v>310</v>
      </c>
      <c r="C123" s="24"/>
      <c r="D123" s="24"/>
      <c r="E123" s="24" t="s">
        <v>342</v>
      </c>
      <c r="F123" s="24"/>
      <c r="G123" s="46">
        <f>SUM(G124)</f>
        <v>20</v>
      </c>
      <c r="H123" s="46">
        <f>SUM(H124)</f>
        <v>0</v>
      </c>
      <c r="I123" s="25">
        <f t="shared" ref="I123:I124" si="20">H123/G123</f>
        <v>0</v>
      </c>
    </row>
    <row r="124" spans="1:9" ht="22.5" x14ac:dyDescent="0.2">
      <c r="A124" s="76" t="s">
        <v>295</v>
      </c>
      <c r="B124" s="78" t="s">
        <v>311</v>
      </c>
      <c r="C124" s="7" t="s">
        <v>16</v>
      </c>
      <c r="D124" s="7" t="s">
        <v>97</v>
      </c>
      <c r="E124" s="7" t="s">
        <v>312</v>
      </c>
      <c r="F124" s="7" t="s">
        <v>24</v>
      </c>
      <c r="G124" s="44">
        <v>20</v>
      </c>
      <c r="H124" s="44">
        <v>0</v>
      </c>
      <c r="I124" s="8">
        <f t="shared" si="20"/>
        <v>0</v>
      </c>
    </row>
    <row r="125" spans="1:9" x14ac:dyDescent="0.2">
      <c r="A125" s="26" t="s">
        <v>96</v>
      </c>
      <c r="B125" s="27" t="s">
        <v>331</v>
      </c>
      <c r="C125" s="24"/>
      <c r="D125" s="24"/>
      <c r="E125" s="24" t="s">
        <v>100</v>
      </c>
      <c r="F125" s="24"/>
      <c r="G125" s="46">
        <f>SUM(G126:G169)</f>
        <v>171654.50049999999</v>
      </c>
      <c r="H125" s="46">
        <f>SUM(H126:H169)</f>
        <v>26169.912</v>
      </c>
      <c r="I125" s="25">
        <f t="shared" si="19"/>
        <v>0.15245689407368612</v>
      </c>
    </row>
    <row r="126" spans="1:9" ht="22.5" x14ac:dyDescent="0.2">
      <c r="A126" s="76" t="s">
        <v>231</v>
      </c>
      <c r="B126" s="77" t="s">
        <v>229</v>
      </c>
      <c r="C126" s="7" t="s">
        <v>16</v>
      </c>
      <c r="D126" s="7" t="s">
        <v>101</v>
      </c>
      <c r="E126" s="7" t="s">
        <v>102</v>
      </c>
      <c r="F126" s="7" t="s">
        <v>25</v>
      </c>
      <c r="G126" s="44">
        <v>4378</v>
      </c>
      <c r="H126" s="44">
        <v>748.12300000000005</v>
      </c>
      <c r="I126" s="8">
        <f t="shared" si="19"/>
        <v>0.17088236637734125</v>
      </c>
    </row>
    <row r="127" spans="1:9" ht="12.75" customHeight="1" x14ac:dyDescent="0.2">
      <c r="A127" s="101" t="s">
        <v>232</v>
      </c>
      <c r="B127" s="102" t="s">
        <v>230</v>
      </c>
      <c r="C127" s="7" t="s">
        <v>16</v>
      </c>
      <c r="D127" s="7" t="s">
        <v>103</v>
      </c>
      <c r="E127" s="7" t="s">
        <v>104</v>
      </c>
      <c r="F127" s="7" t="s">
        <v>25</v>
      </c>
      <c r="G127" s="44">
        <v>81703.608999999997</v>
      </c>
      <c r="H127" s="44">
        <v>13364.593000000001</v>
      </c>
      <c r="I127" s="8">
        <f t="shared" si="19"/>
        <v>0.1635740839795706</v>
      </c>
    </row>
    <row r="128" spans="1:9" x14ac:dyDescent="0.2">
      <c r="A128" s="101"/>
      <c r="B128" s="103"/>
      <c r="C128" s="7" t="s">
        <v>16</v>
      </c>
      <c r="D128" s="7" t="s">
        <v>103</v>
      </c>
      <c r="E128" s="7" t="s">
        <v>104</v>
      </c>
      <c r="F128" s="7" t="s">
        <v>24</v>
      </c>
      <c r="G128" s="44">
        <v>9941.7000000000007</v>
      </c>
      <c r="H128" s="44">
        <v>2147.5010000000002</v>
      </c>
      <c r="I128" s="8">
        <f t="shared" si="19"/>
        <v>0.21600943500608549</v>
      </c>
    </row>
    <row r="129" spans="1:9" x14ac:dyDescent="0.2">
      <c r="A129" s="101"/>
      <c r="B129" s="103"/>
      <c r="C129" s="7" t="s">
        <v>16</v>
      </c>
      <c r="D129" s="7" t="s">
        <v>103</v>
      </c>
      <c r="E129" s="7" t="s">
        <v>104</v>
      </c>
      <c r="F129" s="7" t="s">
        <v>77</v>
      </c>
      <c r="G129" s="44">
        <v>139.38800000000001</v>
      </c>
      <c r="H129" s="44">
        <v>139.38800000000001</v>
      </c>
      <c r="I129" s="8">
        <f t="shared" si="19"/>
        <v>1</v>
      </c>
    </row>
    <row r="130" spans="1:9" x14ac:dyDescent="0.2">
      <c r="A130" s="101"/>
      <c r="B130" s="103"/>
      <c r="C130" s="7" t="s">
        <v>16</v>
      </c>
      <c r="D130" s="7" t="s">
        <v>103</v>
      </c>
      <c r="E130" s="7" t="s">
        <v>104</v>
      </c>
      <c r="F130" s="7" t="s">
        <v>23</v>
      </c>
      <c r="G130" s="44">
        <v>48.216999999999999</v>
      </c>
      <c r="H130" s="44">
        <v>3</v>
      </c>
      <c r="I130" s="8">
        <f t="shared" si="19"/>
        <v>6.2218719538751896E-2</v>
      </c>
    </row>
    <row r="131" spans="1:9" x14ac:dyDescent="0.2">
      <c r="A131" s="101"/>
      <c r="B131" s="103"/>
      <c r="C131" s="7" t="s">
        <v>16</v>
      </c>
      <c r="D131" s="7" t="s">
        <v>103</v>
      </c>
      <c r="E131" s="7" t="s">
        <v>244</v>
      </c>
      <c r="F131" s="7" t="s">
        <v>24</v>
      </c>
      <c r="G131" s="44">
        <v>70</v>
      </c>
      <c r="H131" s="44">
        <v>0</v>
      </c>
      <c r="I131" s="8">
        <f t="shared" ref="I131" si="21">H131/G131</f>
        <v>0</v>
      </c>
    </row>
    <row r="132" spans="1:9" x14ac:dyDescent="0.2">
      <c r="A132" s="101"/>
      <c r="B132" s="103"/>
      <c r="C132" s="7" t="s">
        <v>16</v>
      </c>
      <c r="D132" s="7" t="s">
        <v>97</v>
      </c>
      <c r="E132" s="7" t="s">
        <v>244</v>
      </c>
      <c r="F132" s="7" t="s">
        <v>23</v>
      </c>
      <c r="G132" s="44">
        <v>179</v>
      </c>
      <c r="H132" s="44">
        <v>0</v>
      </c>
      <c r="I132" s="8">
        <f t="shared" si="19"/>
        <v>0</v>
      </c>
    </row>
    <row r="133" spans="1:9" x14ac:dyDescent="0.2">
      <c r="A133" s="101"/>
      <c r="B133" s="103"/>
      <c r="C133" s="7" t="s">
        <v>16</v>
      </c>
      <c r="D133" s="7" t="s">
        <v>127</v>
      </c>
      <c r="E133" s="7" t="s">
        <v>244</v>
      </c>
      <c r="F133" s="7" t="s">
        <v>24</v>
      </c>
      <c r="G133" s="44">
        <v>325</v>
      </c>
      <c r="H133" s="44">
        <v>0</v>
      </c>
      <c r="I133" s="8">
        <f t="shared" si="19"/>
        <v>0</v>
      </c>
    </row>
    <row r="134" spans="1:9" x14ac:dyDescent="0.2">
      <c r="A134" s="101"/>
      <c r="B134" s="103"/>
      <c r="C134" s="7" t="s">
        <v>16</v>
      </c>
      <c r="D134" s="7" t="s">
        <v>30</v>
      </c>
      <c r="E134" s="7" t="s">
        <v>244</v>
      </c>
      <c r="F134" s="7" t="s">
        <v>24</v>
      </c>
      <c r="G134" s="44">
        <v>167</v>
      </c>
      <c r="H134" s="44">
        <v>52</v>
      </c>
      <c r="I134" s="8">
        <f t="shared" si="19"/>
        <v>0.31137724550898205</v>
      </c>
    </row>
    <row r="135" spans="1:9" ht="11.25" customHeight="1" x14ac:dyDescent="0.2">
      <c r="A135" s="101"/>
      <c r="B135" s="103"/>
      <c r="C135" s="7" t="s">
        <v>16</v>
      </c>
      <c r="D135" s="7" t="s">
        <v>266</v>
      </c>
      <c r="E135" s="7" t="s">
        <v>244</v>
      </c>
      <c r="F135" s="7" t="s">
        <v>24</v>
      </c>
      <c r="G135" s="44">
        <v>660</v>
      </c>
      <c r="H135" s="44">
        <v>184</v>
      </c>
      <c r="I135" s="8">
        <f t="shared" si="19"/>
        <v>0.27878787878787881</v>
      </c>
    </row>
    <row r="136" spans="1:9" ht="12.75" customHeight="1" x14ac:dyDescent="0.2">
      <c r="A136" s="101" t="s">
        <v>313</v>
      </c>
      <c r="B136" s="102" t="s">
        <v>233</v>
      </c>
      <c r="C136" s="7" t="s">
        <v>16</v>
      </c>
      <c r="D136" s="7" t="s">
        <v>97</v>
      </c>
      <c r="E136" s="7" t="s">
        <v>105</v>
      </c>
      <c r="F136" s="7" t="s">
        <v>25</v>
      </c>
      <c r="G136" s="44">
        <v>13160.05</v>
      </c>
      <c r="H136" s="44">
        <v>2151.8145</v>
      </c>
      <c r="I136" s="8">
        <f t="shared" si="19"/>
        <v>0.16351111887872766</v>
      </c>
    </row>
    <row r="137" spans="1:9" x14ac:dyDescent="0.2">
      <c r="A137" s="101"/>
      <c r="B137" s="103"/>
      <c r="C137" s="7" t="s">
        <v>16</v>
      </c>
      <c r="D137" s="7" t="s">
        <v>97</v>
      </c>
      <c r="E137" s="7" t="s">
        <v>105</v>
      </c>
      <c r="F137" s="7" t="s">
        <v>24</v>
      </c>
      <c r="G137" s="44">
        <v>556</v>
      </c>
      <c r="H137" s="44">
        <v>267.16699999999997</v>
      </c>
      <c r="I137" s="8">
        <f t="shared" si="19"/>
        <v>0.48051618705035964</v>
      </c>
    </row>
    <row r="138" spans="1:9" x14ac:dyDescent="0.2">
      <c r="A138" s="101"/>
      <c r="B138" s="103"/>
      <c r="C138" s="7" t="s">
        <v>16</v>
      </c>
      <c r="D138" s="7" t="s">
        <v>97</v>
      </c>
      <c r="E138" s="7" t="s">
        <v>105</v>
      </c>
      <c r="F138" s="7" t="s">
        <v>23</v>
      </c>
      <c r="G138" s="44">
        <v>285</v>
      </c>
      <c r="H138" s="44">
        <v>0</v>
      </c>
      <c r="I138" s="8">
        <f t="shared" ref="I138:I139" si="22">H138/G138</f>
        <v>0</v>
      </c>
    </row>
    <row r="139" spans="1:9" x14ac:dyDescent="0.2">
      <c r="A139" s="101"/>
      <c r="B139" s="103"/>
      <c r="C139" s="7" t="s">
        <v>16</v>
      </c>
      <c r="D139" s="7" t="s">
        <v>97</v>
      </c>
      <c r="E139" s="7" t="s">
        <v>260</v>
      </c>
      <c r="F139" s="7" t="s">
        <v>24</v>
      </c>
      <c r="G139" s="44">
        <v>365.339</v>
      </c>
      <c r="H139" s="44">
        <v>0</v>
      </c>
      <c r="I139" s="8">
        <f t="shared" si="22"/>
        <v>0</v>
      </c>
    </row>
    <row r="140" spans="1:9" x14ac:dyDescent="0.2">
      <c r="A140" s="101"/>
      <c r="B140" s="103"/>
      <c r="C140" s="7" t="s">
        <v>16</v>
      </c>
      <c r="D140" s="7" t="s">
        <v>30</v>
      </c>
      <c r="E140" s="7" t="s">
        <v>260</v>
      </c>
      <c r="F140" s="7" t="s">
        <v>24</v>
      </c>
      <c r="G140" s="44">
        <v>30</v>
      </c>
      <c r="H140" s="44">
        <v>10</v>
      </c>
      <c r="I140" s="8">
        <f t="shared" si="19"/>
        <v>0.33333333333333331</v>
      </c>
    </row>
    <row r="141" spans="1:9" x14ac:dyDescent="0.2">
      <c r="A141" s="101" t="s">
        <v>314</v>
      </c>
      <c r="B141" s="102" t="s">
        <v>234</v>
      </c>
      <c r="C141" s="7" t="s">
        <v>16</v>
      </c>
      <c r="D141" s="7" t="s">
        <v>97</v>
      </c>
      <c r="E141" s="7" t="s">
        <v>160</v>
      </c>
      <c r="F141" s="7" t="s">
        <v>24</v>
      </c>
      <c r="G141" s="44">
        <v>400</v>
      </c>
      <c r="H141" s="44">
        <v>65</v>
      </c>
      <c r="I141" s="8">
        <f t="shared" si="19"/>
        <v>0.16250000000000001</v>
      </c>
    </row>
    <row r="142" spans="1:9" x14ac:dyDescent="0.2">
      <c r="A142" s="101"/>
      <c r="B142" s="109"/>
      <c r="C142" s="7" t="s">
        <v>16</v>
      </c>
      <c r="D142" s="7" t="s">
        <v>22</v>
      </c>
      <c r="E142" s="7" t="s">
        <v>160</v>
      </c>
      <c r="F142" s="7" t="s">
        <v>24</v>
      </c>
      <c r="G142" s="44">
        <v>200</v>
      </c>
      <c r="H142" s="44">
        <v>28</v>
      </c>
      <c r="I142" s="8">
        <f t="shared" si="19"/>
        <v>0.14000000000000001</v>
      </c>
    </row>
    <row r="143" spans="1:9" ht="12.75" customHeight="1" x14ac:dyDescent="0.2">
      <c r="A143" s="101" t="s">
        <v>315</v>
      </c>
      <c r="B143" s="102" t="s">
        <v>235</v>
      </c>
      <c r="C143" s="7" t="s">
        <v>16</v>
      </c>
      <c r="D143" s="7" t="s">
        <v>246</v>
      </c>
      <c r="E143" s="7" t="s">
        <v>247</v>
      </c>
      <c r="F143" s="7" t="s">
        <v>25</v>
      </c>
      <c r="G143" s="44">
        <v>28120.005000000001</v>
      </c>
      <c r="H143" s="44">
        <v>4333.7365</v>
      </c>
      <c r="I143" s="8">
        <f t="shared" si="19"/>
        <v>0.15411577985139049</v>
      </c>
    </row>
    <row r="144" spans="1:9" ht="12.75" customHeight="1" x14ac:dyDescent="0.2">
      <c r="A144" s="101"/>
      <c r="B144" s="103"/>
      <c r="C144" s="7" t="s">
        <v>16</v>
      </c>
      <c r="D144" s="7" t="s">
        <v>246</v>
      </c>
      <c r="E144" s="7" t="s">
        <v>247</v>
      </c>
      <c r="F144" s="7" t="s">
        <v>24</v>
      </c>
      <c r="G144" s="44">
        <v>1234.607</v>
      </c>
      <c r="H144" s="44">
        <v>277.82100000000003</v>
      </c>
      <c r="I144" s="8">
        <f t="shared" si="19"/>
        <v>0.2250278833669338</v>
      </c>
    </row>
    <row r="145" spans="1:9" ht="12.75" customHeight="1" x14ac:dyDescent="0.2">
      <c r="A145" s="101"/>
      <c r="B145" s="103"/>
      <c r="C145" s="7" t="s">
        <v>16</v>
      </c>
      <c r="D145" s="7" t="s">
        <v>246</v>
      </c>
      <c r="E145" s="7" t="s">
        <v>247</v>
      </c>
      <c r="F145" s="7" t="s">
        <v>23</v>
      </c>
      <c r="G145" s="44">
        <v>5.6360000000000001</v>
      </c>
      <c r="H145" s="44">
        <v>0</v>
      </c>
      <c r="I145" s="8">
        <f t="shared" si="19"/>
        <v>0</v>
      </c>
    </row>
    <row r="146" spans="1:9" ht="12.75" customHeight="1" x14ac:dyDescent="0.2">
      <c r="A146" s="101"/>
      <c r="B146" s="103"/>
      <c r="C146" s="7" t="s">
        <v>16</v>
      </c>
      <c r="D146" s="7" t="s">
        <v>30</v>
      </c>
      <c r="E146" s="7" t="s">
        <v>247</v>
      </c>
      <c r="F146" s="7" t="s">
        <v>24</v>
      </c>
      <c r="G146" s="44">
        <v>1</v>
      </c>
      <c r="H146" s="44">
        <v>0</v>
      </c>
      <c r="I146" s="8">
        <f t="shared" ref="I146" si="23">H146/G146</f>
        <v>0</v>
      </c>
    </row>
    <row r="147" spans="1:9" ht="12.75" customHeight="1" x14ac:dyDescent="0.2">
      <c r="A147" s="101"/>
      <c r="B147" s="103"/>
      <c r="C147" s="7" t="s">
        <v>16</v>
      </c>
      <c r="D147" s="7" t="s">
        <v>106</v>
      </c>
      <c r="E147" s="7" t="s">
        <v>124</v>
      </c>
      <c r="F147" s="7" t="s">
        <v>24</v>
      </c>
      <c r="G147" s="44">
        <v>1200</v>
      </c>
      <c r="H147" s="44">
        <v>150</v>
      </c>
      <c r="I147" s="8">
        <f t="shared" si="19"/>
        <v>0.125</v>
      </c>
    </row>
    <row r="148" spans="1:9" ht="12.75" customHeight="1" x14ac:dyDescent="0.2">
      <c r="A148" s="101"/>
      <c r="B148" s="103"/>
      <c r="C148" s="7" t="s">
        <v>16</v>
      </c>
      <c r="D148" s="7" t="s">
        <v>71</v>
      </c>
      <c r="E148" s="7" t="s">
        <v>124</v>
      </c>
      <c r="F148" s="7" t="s">
        <v>24</v>
      </c>
      <c r="G148" s="44">
        <v>900</v>
      </c>
      <c r="H148" s="44">
        <v>5.2560000000000002</v>
      </c>
      <c r="I148" s="8">
        <f t="shared" si="19"/>
        <v>5.8400000000000006E-3</v>
      </c>
    </row>
    <row r="149" spans="1:9" x14ac:dyDescent="0.2">
      <c r="A149" s="101"/>
      <c r="B149" s="103"/>
      <c r="C149" s="7" t="s">
        <v>16</v>
      </c>
      <c r="D149" s="7" t="s">
        <v>66</v>
      </c>
      <c r="E149" s="7" t="s">
        <v>107</v>
      </c>
      <c r="F149" s="7" t="s">
        <v>24</v>
      </c>
      <c r="G149" s="44">
        <v>500</v>
      </c>
      <c r="H149" s="45">
        <v>180</v>
      </c>
      <c r="I149" s="8">
        <f t="shared" si="19"/>
        <v>0.36</v>
      </c>
    </row>
    <row r="150" spans="1:9" x14ac:dyDescent="0.2">
      <c r="A150" s="101" t="s">
        <v>316</v>
      </c>
      <c r="B150" s="102" t="s">
        <v>236</v>
      </c>
      <c r="C150" s="7" t="s">
        <v>16</v>
      </c>
      <c r="D150" s="7" t="s">
        <v>108</v>
      </c>
      <c r="E150" s="7" t="s">
        <v>109</v>
      </c>
      <c r="F150" s="7" t="s">
        <v>24</v>
      </c>
      <c r="G150" s="44">
        <v>4.2</v>
      </c>
      <c r="H150" s="45">
        <v>0</v>
      </c>
      <c r="I150" s="8">
        <f t="shared" si="19"/>
        <v>0</v>
      </c>
    </row>
    <row r="151" spans="1:9" x14ac:dyDescent="0.2">
      <c r="A151" s="101"/>
      <c r="B151" s="103"/>
      <c r="C151" s="7" t="s">
        <v>16</v>
      </c>
      <c r="D151" s="7" t="s">
        <v>116</v>
      </c>
      <c r="E151" s="7" t="s">
        <v>117</v>
      </c>
      <c r="F151" s="7" t="s">
        <v>25</v>
      </c>
      <c r="G151" s="44">
        <v>2106.2719999999999</v>
      </c>
      <c r="H151" s="44">
        <v>204.27199999999999</v>
      </c>
      <c r="I151" s="8">
        <f t="shared" si="19"/>
        <v>9.6982725877759371E-2</v>
      </c>
    </row>
    <row r="152" spans="1:9" x14ac:dyDescent="0.2">
      <c r="A152" s="101"/>
      <c r="B152" s="103"/>
      <c r="C152" s="7" t="s">
        <v>16</v>
      </c>
      <c r="D152" s="7" t="s">
        <v>116</v>
      </c>
      <c r="E152" s="7" t="s">
        <v>117</v>
      </c>
      <c r="F152" s="7" t="s">
        <v>24</v>
      </c>
      <c r="G152" s="44">
        <v>143.7285</v>
      </c>
      <c r="H152" s="44">
        <v>6.2320000000000002</v>
      </c>
      <c r="I152" s="8">
        <f t="shared" si="19"/>
        <v>4.3359528555575268E-2</v>
      </c>
    </row>
    <row r="153" spans="1:9" x14ac:dyDescent="0.2">
      <c r="A153" s="101"/>
      <c r="B153" s="103"/>
      <c r="C153" s="7" t="s">
        <v>16</v>
      </c>
      <c r="D153" s="7" t="s">
        <v>97</v>
      </c>
      <c r="E153" s="7" t="s">
        <v>110</v>
      </c>
      <c r="F153" s="7" t="s">
        <v>25</v>
      </c>
      <c r="G153" s="44">
        <v>1927</v>
      </c>
      <c r="H153" s="44">
        <v>210.50200000000001</v>
      </c>
      <c r="I153" s="8">
        <f t="shared" si="19"/>
        <v>0.1092381940840685</v>
      </c>
    </row>
    <row r="154" spans="1:9" ht="13.5" customHeight="1" x14ac:dyDescent="0.2">
      <c r="A154" s="101"/>
      <c r="B154" s="103"/>
      <c r="C154" s="7" t="s">
        <v>16</v>
      </c>
      <c r="D154" s="7" t="s">
        <v>97</v>
      </c>
      <c r="E154" s="7" t="s">
        <v>110</v>
      </c>
      <c r="F154" s="7" t="s">
        <v>24</v>
      </c>
      <c r="G154" s="44">
        <v>264.60000000000002</v>
      </c>
      <c r="H154" s="44">
        <v>28.638999999999999</v>
      </c>
      <c r="I154" s="8">
        <f t="shared" si="19"/>
        <v>0.10823507180650037</v>
      </c>
    </row>
    <row r="155" spans="1:9" x14ac:dyDescent="0.2">
      <c r="A155" s="101"/>
      <c r="B155" s="103"/>
      <c r="C155" s="7" t="s">
        <v>16</v>
      </c>
      <c r="D155" s="7" t="s">
        <v>97</v>
      </c>
      <c r="E155" s="7" t="s">
        <v>111</v>
      </c>
      <c r="F155" s="7" t="s">
        <v>25</v>
      </c>
      <c r="G155" s="44">
        <v>1021.28</v>
      </c>
      <c r="H155" s="44">
        <v>110.357</v>
      </c>
      <c r="I155" s="8">
        <f t="shared" ref="I155:I189" si="24">H155/G155</f>
        <v>0.10805753564154787</v>
      </c>
    </row>
    <row r="156" spans="1:9" x14ac:dyDescent="0.2">
      <c r="A156" s="101"/>
      <c r="B156" s="103"/>
      <c r="C156" s="7" t="s">
        <v>16</v>
      </c>
      <c r="D156" s="7" t="s">
        <v>97</v>
      </c>
      <c r="E156" s="7" t="s">
        <v>111</v>
      </c>
      <c r="F156" s="7" t="s">
        <v>24</v>
      </c>
      <c r="G156" s="44">
        <v>93.52</v>
      </c>
      <c r="H156" s="44">
        <v>10.494</v>
      </c>
      <c r="I156" s="8">
        <f t="shared" si="24"/>
        <v>0.11221129170230967</v>
      </c>
    </row>
    <row r="157" spans="1:9" x14ac:dyDescent="0.2">
      <c r="A157" s="101"/>
      <c r="B157" s="103"/>
      <c r="C157" s="7" t="s">
        <v>16</v>
      </c>
      <c r="D157" s="7" t="s">
        <v>115</v>
      </c>
      <c r="E157" s="7" t="s">
        <v>114</v>
      </c>
      <c r="F157" s="7" t="s">
        <v>25</v>
      </c>
      <c r="G157" s="44">
        <v>56.2</v>
      </c>
      <c r="H157" s="45">
        <v>0</v>
      </c>
      <c r="I157" s="8">
        <f t="shared" si="24"/>
        <v>0</v>
      </c>
    </row>
    <row r="158" spans="1:9" x14ac:dyDescent="0.2">
      <c r="A158" s="101"/>
      <c r="B158" s="103"/>
      <c r="C158" s="7" t="s">
        <v>16</v>
      </c>
      <c r="D158" s="7" t="s">
        <v>115</v>
      </c>
      <c r="E158" s="7" t="s">
        <v>114</v>
      </c>
      <c r="F158" s="7" t="s">
        <v>24</v>
      </c>
      <c r="G158" s="44">
        <v>531.1</v>
      </c>
      <c r="H158" s="45">
        <v>0</v>
      </c>
      <c r="I158" s="8">
        <f t="shared" si="24"/>
        <v>0</v>
      </c>
    </row>
    <row r="159" spans="1:9" x14ac:dyDescent="0.2">
      <c r="A159" s="101"/>
      <c r="B159" s="103"/>
      <c r="C159" s="7" t="s">
        <v>16</v>
      </c>
      <c r="D159" s="7" t="s">
        <v>97</v>
      </c>
      <c r="E159" s="7" t="s">
        <v>112</v>
      </c>
      <c r="F159" s="7" t="s">
        <v>25</v>
      </c>
      <c r="G159" s="44">
        <v>1045.5</v>
      </c>
      <c r="H159" s="44">
        <v>101.19</v>
      </c>
      <c r="I159" s="8">
        <f t="shared" si="24"/>
        <v>9.678622668579627E-2</v>
      </c>
    </row>
    <row r="160" spans="1:9" x14ac:dyDescent="0.2">
      <c r="A160" s="101"/>
      <c r="B160" s="103"/>
      <c r="C160" s="7" t="s">
        <v>16</v>
      </c>
      <c r="D160" s="7" t="s">
        <v>97</v>
      </c>
      <c r="E160" s="7" t="s">
        <v>112</v>
      </c>
      <c r="F160" s="7" t="s">
        <v>24</v>
      </c>
      <c r="G160" s="44">
        <v>72.8</v>
      </c>
      <c r="H160" s="44">
        <v>7</v>
      </c>
      <c r="I160" s="8">
        <f t="shared" si="24"/>
        <v>9.6153846153846159E-2</v>
      </c>
    </row>
    <row r="161" spans="1:9" x14ac:dyDescent="0.2">
      <c r="A161" s="101"/>
      <c r="B161" s="109"/>
      <c r="C161" s="7" t="s">
        <v>16</v>
      </c>
      <c r="D161" s="7" t="s">
        <v>97</v>
      </c>
      <c r="E161" s="7" t="s">
        <v>113</v>
      </c>
      <c r="F161" s="7" t="s">
        <v>24</v>
      </c>
      <c r="G161" s="44">
        <v>0.7</v>
      </c>
      <c r="H161" s="44">
        <v>0</v>
      </c>
      <c r="I161" s="8">
        <f t="shared" si="24"/>
        <v>0</v>
      </c>
    </row>
    <row r="162" spans="1:9" ht="17.25" customHeight="1" x14ac:dyDescent="0.2">
      <c r="A162" s="101" t="s">
        <v>317</v>
      </c>
      <c r="B162" s="102" t="s">
        <v>237</v>
      </c>
      <c r="C162" s="7" t="s">
        <v>16</v>
      </c>
      <c r="D162" s="7" t="s">
        <v>103</v>
      </c>
      <c r="E162" s="7" t="s">
        <v>118</v>
      </c>
      <c r="F162" s="7" t="s">
        <v>25</v>
      </c>
      <c r="G162" s="44">
        <v>2211.5475000000001</v>
      </c>
      <c r="H162" s="44">
        <v>202.66</v>
      </c>
      <c r="I162" s="8">
        <f t="shared" si="24"/>
        <v>9.1637190700177132E-2</v>
      </c>
    </row>
    <row r="163" spans="1:9" ht="19.5" customHeight="1" x14ac:dyDescent="0.2">
      <c r="A163" s="101"/>
      <c r="B163" s="109"/>
      <c r="C163" s="7" t="s">
        <v>16</v>
      </c>
      <c r="D163" s="7" t="s">
        <v>103</v>
      </c>
      <c r="E163" s="7" t="s">
        <v>118</v>
      </c>
      <c r="F163" s="7" t="s">
        <v>24</v>
      </c>
      <c r="G163" s="44">
        <v>20</v>
      </c>
      <c r="H163" s="44">
        <v>0</v>
      </c>
      <c r="I163" s="8">
        <f t="shared" si="24"/>
        <v>0</v>
      </c>
    </row>
    <row r="164" spans="1:9" ht="45" x14ac:dyDescent="0.2">
      <c r="A164" s="63" t="s">
        <v>318</v>
      </c>
      <c r="B164" s="78" t="s">
        <v>238</v>
      </c>
      <c r="C164" s="7" t="s">
        <v>16</v>
      </c>
      <c r="D164" s="7" t="s">
        <v>119</v>
      </c>
      <c r="E164" s="7" t="s">
        <v>120</v>
      </c>
      <c r="F164" s="7" t="s">
        <v>77</v>
      </c>
      <c r="G164" s="44">
        <v>6112.0005000000001</v>
      </c>
      <c r="H164" s="44">
        <v>1181.1659999999999</v>
      </c>
      <c r="I164" s="8">
        <f t="shared" si="24"/>
        <v>0.19325358366708248</v>
      </c>
    </row>
    <row r="165" spans="1:9" ht="46.5" customHeight="1" x14ac:dyDescent="0.2">
      <c r="A165" s="101" t="s">
        <v>319</v>
      </c>
      <c r="B165" s="102" t="s">
        <v>239</v>
      </c>
      <c r="C165" s="7" t="s">
        <v>16</v>
      </c>
      <c r="D165" s="7" t="s">
        <v>28</v>
      </c>
      <c r="E165" s="7" t="s">
        <v>121</v>
      </c>
      <c r="F165" s="7" t="s">
        <v>24</v>
      </c>
      <c r="G165" s="44">
        <v>295</v>
      </c>
      <c r="H165" s="44">
        <v>0</v>
      </c>
      <c r="I165" s="8">
        <f t="shared" si="24"/>
        <v>0</v>
      </c>
    </row>
    <row r="166" spans="1:9" x14ac:dyDescent="0.2">
      <c r="A166" s="101"/>
      <c r="B166" s="103"/>
      <c r="C166" s="7" t="s">
        <v>16</v>
      </c>
      <c r="D166" s="7" t="s">
        <v>95</v>
      </c>
      <c r="E166" s="7" t="s">
        <v>121</v>
      </c>
      <c r="F166" s="7" t="s">
        <v>24</v>
      </c>
      <c r="G166" s="44">
        <v>4300</v>
      </c>
      <c r="H166" s="44">
        <v>0</v>
      </c>
      <c r="I166" s="8">
        <f t="shared" si="24"/>
        <v>0</v>
      </c>
    </row>
    <row r="167" spans="1:9" x14ac:dyDescent="0.2">
      <c r="A167" s="101"/>
      <c r="B167" s="103"/>
      <c r="C167" s="7" t="s">
        <v>18</v>
      </c>
      <c r="D167" s="7" t="s">
        <v>27</v>
      </c>
      <c r="E167" s="7" t="s">
        <v>121</v>
      </c>
      <c r="F167" s="7" t="s">
        <v>24</v>
      </c>
      <c r="G167" s="44">
        <v>2026</v>
      </c>
      <c r="H167" s="44">
        <v>0</v>
      </c>
      <c r="I167" s="8">
        <f t="shared" ref="I167:I168" si="25">H167/G167</f>
        <v>0</v>
      </c>
    </row>
    <row r="168" spans="1:9" x14ac:dyDescent="0.2">
      <c r="A168" s="101"/>
      <c r="B168" s="103"/>
      <c r="C168" s="7" t="s">
        <v>18</v>
      </c>
      <c r="D168" s="7" t="s">
        <v>21</v>
      </c>
      <c r="E168" s="7" t="s">
        <v>121</v>
      </c>
      <c r="F168" s="7" t="s">
        <v>24</v>
      </c>
      <c r="G168" s="44">
        <v>3153.5010000000002</v>
      </c>
      <c r="H168" s="44">
        <v>0</v>
      </c>
      <c r="I168" s="8">
        <f t="shared" si="25"/>
        <v>0</v>
      </c>
    </row>
    <row r="169" spans="1:9" x14ac:dyDescent="0.2">
      <c r="A169" s="101"/>
      <c r="B169" s="103"/>
      <c r="C169" s="7" t="s">
        <v>18</v>
      </c>
      <c r="D169" s="7" t="s">
        <v>28</v>
      </c>
      <c r="E169" s="7" t="s">
        <v>121</v>
      </c>
      <c r="F169" s="7" t="s">
        <v>26</v>
      </c>
      <c r="G169" s="44">
        <v>1700</v>
      </c>
      <c r="H169" s="44">
        <v>0</v>
      </c>
      <c r="I169" s="8">
        <f t="shared" si="24"/>
        <v>0</v>
      </c>
    </row>
    <row r="170" spans="1:9" ht="31.5" x14ac:dyDescent="0.2">
      <c r="A170" s="26" t="s">
        <v>98</v>
      </c>
      <c r="B170" s="23" t="s">
        <v>332</v>
      </c>
      <c r="C170" s="24"/>
      <c r="D170" s="24"/>
      <c r="E170" s="24" t="s">
        <v>123</v>
      </c>
      <c r="F170" s="24"/>
      <c r="G170" s="46">
        <f>SUM(G171:G171)</f>
        <v>60</v>
      </c>
      <c r="H170" s="46">
        <f>SUM(H171:H171)</f>
        <v>0</v>
      </c>
      <c r="I170" s="25">
        <f t="shared" si="24"/>
        <v>0</v>
      </c>
    </row>
    <row r="171" spans="1:9" ht="33.75" x14ac:dyDescent="0.2">
      <c r="A171" s="63" t="s">
        <v>343</v>
      </c>
      <c r="B171" s="67" t="s">
        <v>289</v>
      </c>
      <c r="C171" s="7" t="s">
        <v>16</v>
      </c>
      <c r="D171" s="7" t="s">
        <v>122</v>
      </c>
      <c r="E171" s="7" t="s">
        <v>267</v>
      </c>
      <c r="F171" s="7" t="s">
        <v>24</v>
      </c>
      <c r="G171" s="44">
        <v>60</v>
      </c>
      <c r="H171" s="44">
        <v>0</v>
      </c>
      <c r="I171" s="8">
        <f t="shared" si="24"/>
        <v>0</v>
      </c>
    </row>
    <row r="172" spans="1:9" ht="42" x14ac:dyDescent="0.2">
      <c r="A172" s="26" t="s">
        <v>99</v>
      </c>
      <c r="B172" s="23" t="s">
        <v>333</v>
      </c>
      <c r="C172" s="24"/>
      <c r="D172" s="24"/>
      <c r="E172" s="24" t="s">
        <v>251</v>
      </c>
      <c r="F172" s="24"/>
      <c r="G172" s="46">
        <f>SUM(G173:G174)</f>
        <v>100</v>
      </c>
      <c r="H172" s="46">
        <f>SUM(H173:H174)</f>
        <v>0</v>
      </c>
      <c r="I172" s="25">
        <f t="shared" si="24"/>
        <v>0</v>
      </c>
    </row>
    <row r="173" spans="1:9" ht="13.5" customHeight="1" x14ac:dyDescent="0.2">
      <c r="A173" s="79"/>
      <c r="B173" s="104"/>
      <c r="C173" s="7" t="s">
        <v>16</v>
      </c>
      <c r="D173" s="7" t="s">
        <v>97</v>
      </c>
      <c r="E173" s="7" t="s">
        <v>252</v>
      </c>
      <c r="F173" s="7" t="s">
        <v>24</v>
      </c>
      <c r="G173" s="44">
        <v>50</v>
      </c>
      <c r="H173" s="44">
        <v>0</v>
      </c>
      <c r="I173" s="8">
        <f t="shared" si="24"/>
        <v>0</v>
      </c>
    </row>
    <row r="174" spans="1:9" x14ac:dyDescent="0.2">
      <c r="A174" s="65"/>
      <c r="B174" s="105"/>
      <c r="C174" s="7" t="s">
        <v>16</v>
      </c>
      <c r="D174" s="7" t="s">
        <v>97</v>
      </c>
      <c r="E174" s="7" t="s">
        <v>252</v>
      </c>
      <c r="F174" s="7" t="s">
        <v>26</v>
      </c>
      <c r="G174" s="44">
        <v>50</v>
      </c>
      <c r="H174" s="44">
        <v>0</v>
      </c>
      <c r="I174" s="8">
        <f t="shared" si="24"/>
        <v>0</v>
      </c>
    </row>
    <row r="175" spans="1:9" ht="31.5" x14ac:dyDescent="0.2">
      <c r="A175" s="26" t="s">
        <v>167</v>
      </c>
      <c r="B175" s="23" t="s">
        <v>161</v>
      </c>
      <c r="C175" s="24"/>
      <c r="D175" s="24"/>
      <c r="E175" s="24" t="s">
        <v>162</v>
      </c>
      <c r="F175" s="24"/>
      <c r="G175" s="46">
        <f>SUM(G176:G177)</f>
        <v>26</v>
      </c>
      <c r="H175" s="46">
        <f>SUM(H176:H177)</f>
        <v>5</v>
      </c>
      <c r="I175" s="25">
        <f t="shared" si="24"/>
        <v>0.19230769230769232</v>
      </c>
    </row>
    <row r="176" spans="1:9" x14ac:dyDescent="0.2">
      <c r="A176" s="65"/>
      <c r="B176" s="70"/>
      <c r="C176" s="7" t="s">
        <v>16</v>
      </c>
      <c r="D176" s="7" t="s">
        <v>97</v>
      </c>
      <c r="E176" s="7" t="s">
        <v>163</v>
      </c>
      <c r="F176" s="7" t="s">
        <v>24</v>
      </c>
      <c r="G176" s="44">
        <v>5</v>
      </c>
      <c r="H176" s="44">
        <v>5</v>
      </c>
      <c r="I176" s="8">
        <f t="shared" si="24"/>
        <v>1</v>
      </c>
    </row>
    <row r="177" spans="1:9" x14ac:dyDescent="0.2">
      <c r="A177" s="79"/>
      <c r="B177" s="72"/>
      <c r="C177" s="7" t="s">
        <v>16</v>
      </c>
      <c r="D177" s="7" t="s">
        <v>106</v>
      </c>
      <c r="E177" s="7" t="s">
        <v>163</v>
      </c>
      <c r="F177" s="7" t="s">
        <v>24</v>
      </c>
      <c r="G177" s="44">
        <v>21</v>
      </c>
      <c r="H177" s="44">
        <v>0</v>
      </c>
      <c r="I177" s="8">
        <f t="shared" ref="I177" si="26">H177/G177</f>
        <v>0</v>
      </c>
    </row>
    <row r="178" spans="1:9" ht="31.5" x14ac:dyDescent="0.2">
      <c r="A178" s="26" t="s">
        <v>171</v>
      </c>
      <c r="B178" s="23" t="s">
        <v>245</v>
      </c>
      <c r="C178" s="24"/>
      <c r="D178" s="24"/>
      <c r="E178" s="24" t="s">
        <v>164</v>
      </c>
      <c r="F178" s="24"/>
      <c r="G178" s="46">
        <f>SUM(G179:G179)</f>
        <v>5</v>
      </c>
      <c r="H178" s="46">
        <f>SUM(H179:H179)</f>
        <v>5</v>
      </c>
      <c r="I178" s="25">
        <f t="shared" si="24"/>
        <v>1</v>
      </c>
    </row>
    <row r="179" spans="1:9" x14ac:dyDescent="0.2">
      <c r="A179" s="65"/>
      <c r="B179" s="67"/>
      <c r="C179" s="7" t="s">
        <v>16</v>
      </c>
      <c r="D179" s="7" t="s">
        <v>165</v>
      </c>
      <c r="E179" s="7" t="s">
        <v>166</v>
      </c>
      <c r="F179" s="7" t="s">
        <v>24</v>
      </c>
      <c r="G179" s="44">
        <v>5</v>
      </c>
      <c r="H179" s="44">
        <v>5</v>
      </c>
      <c r="I179" s="8">
        <f t="shared" si="24"/>
        <v>1</v>
      </c>
    </row>
    <row r="180" spans="1:9" ht="21" x14ac:dyDescent="0.2">
      <c r="A180" s="26" t="s">
        <v>174</v>
      </c>
      <c r="B180" s="23" t="s">
        <v>168</v>
      </c>
      <c r="C180" s="24"/>
      <c r="D180" s="24"/>
      <c r="E180" s="24" t="s">
        <v>169</v>
      </c>
      <c r="F180" s="24"/>
      <c r="G180" s="46">
        <f>SUM(G181:G182)</f>
        <v>773</v>
      </c>
      <c r="H180" s="46">
        <f>SUM(H181:H182)</f>
        <v>103</v>
      </c>
      <c r="I180" s="25">
        <f t="shared" si="24"/>
        <v>0.13324708926261319</v>
      </c>
    </row>
    <row r="181" spans="1:9" x14ac:dyDescent="0.2">
      <c r="A181" s="65"/>
      <c r="B181" s="67"/>
      <c r="C181" s="7" t="s">
        <v>16</v>
      </c>
      <c r="D181" s="7" t="s">
        <v>97</v>
      </c>
      <c r="E181" s="7" t="s">
        <v>170</v>
      </c>
      <c r="F181" s="7" t="s">
        <v>24</v>
      </c>
      <c r="G181" s="44">
        <v>723</v>
      </c>
      <c r="H181" s="44">
        <v>103</v>
      </c>
      <c r="I181" s="8">
        <f t="shared" si="24"/>
        <v>0.14246196403872752</v>
      </c>
    </row>
    <row r="182" spans="1:9" x14ac:dyDescent="0.2">
      <c r="A182" s="65"/>
      <c r="B182" s="67"/>
      <c r="C182" s="7" t="s">
        <v>16</v>
      </c>
      <c r="D182" s="7" t="s">
        <v>30</v>
      </c>
      <c r="E182" s="7" t="s">
        <v>170</v>
      </c>
      <c r="F182" s="7" t="s">
        <v>24</v>
      </c>
      <c r="G182" s="44">
        <v>50</v>
      </c>
      <c r="H182" s="44">
        <v>0</v>
      </c>
      <c r="I182" s="8">
        <f t="shared" si="24"/>
        <v>0</v>
      </c>
    </row>
    <row r="183" spans="1:9" ht="31.5" x14ac:dyDescent="0.2">
      <c r="A183" s="26" t="s">
        <v>181</v>
      </c>
      <c r="B183" s="23" t="s">
        <v>334</v>
      </c>
      <c r="C183" s="24"/>
      <c r="D183" s="24"/>
      <c r="E183" s="24" t="s">
        <v>172</v>
      </c>
      <c r="F183" s="24"/>
      <c r="G183" s="46">
        <f>SUM(G184:G184)</f>
        <v>50</v>
      </c>
      <c r="H183" s="46">
        <f>SUM(H184:H184)</f>
        <v>0</v>
      </c>
      <c r="I183" s="25">
        <f t="shared" si="24"/>
        <v>0</v>
      </c>
    </row>
    <row r="184" spans="1:9" x14ac:dyDescent="0.2">
      <c r="A184" s="65"/>
      <c r="B184" s="67"/>
      <c r="C184" s="7" t="s">
        <v>18</v>
      </c>
      <c r="D184" s="7" t="s">
        <v>17</v>
      </c>
      <c r="E184" s="7" t="s">
        <v>173</v>
      </c>
      <c r="F184" s="7" t="s">
        <v>24</v>
      </c>
      <c r="G184" s="44">
        <v>50</v>
      </c>
      <c r="H184" s="44">
        <v>0</v>
      </c>
      <c r="I184" s="8">
        <f t="shared" si="24"/>
        <v>0</v>
      </c>
    </row>
    <row r="185" spans="1:9" ht="31.5" x14ac:dyDescent="0.2">
      <c r="A185" s="26" t="s">
        <v>241</v>
      </c>
      <c r="B185" s="23" t="s">
        <v>288</v>
      </c>
      <c r="C185" s="24"/>
      <c r="D185" s="24"/>
      <c r="E185" s="24" t="s">
        <v>175</v>
      </c>
      <c r="F185" s="24"/>
      <c r="G185" s="46">
        <f>G186</f>
        <v>842.202</v>
      </c>
      <c r="H185" s="46">
        <f>H186</f>
        <v>0</v>
      </c>
      <c r="I185" s="25">
        <f t="shared" si="24"/>
        <v>0</v>
      </c>
    </row>
    <row r="186" spans="1:9" x14ac:dyDescent="0.2">
      <c r="A186" s="22"/>
      <c r="B186" s="67"/>
      <c r="C186" s="7" t="s">
        <v>18</v>
      </c>
      <c r="D186" s="7" t="s">
        <v>21</v>
      </c>
      <c r="E186" s="7" t="s">
        <v>176</v>
      </c>
      <c r="F186" s="7" t="s">
        <v>25</v>
      </c>
      <c r="G186" s="44">
        <v>842.202</v>
      </c>
      <c r="H186" s="44">
        <v>0</v>
      </c>
      <c r="I186" s="8">
        <f t="shared" si="24"/>
        <v>0</v>
      </c>
    </row>
    <row r="187" spans="1:9" ht="31.5" x14ac:dyDescent="0.2">
      <c r="A187" s="26" t="s">
        <v>344</v>
      </c>
      <c r="B187" s="23" t="s">
        <v>335</v>
      </c>
      <c r="C187" s="24"/>
      <c r="D187" s="24"/>
      <c r="E187" s="24" t="s">
        <v>242</v>
      </c>
      <c r="F187" s="24"/>
      <c r="G187" s="46">
        <f>SUM(G188:G188)</f>
        <v>118.6</v>
      </c>
      <c r="H187" s="46">
        <f>SUM(H188:H188)</f>
        <v>3.6</v>
      </c>
      <c r="I187" s="25">
        <f t="shared" si="24"/>
        <v>3.0354131534569985E-2</v>
      </c>
    </row>
    <row r="188" spans="1:9" x14ac:dyDescent="0.2">
      <c r="A188" s="22"/>
      <c r="B188" s="67"/>
      <c r="C188" s="7" t="s">
        <v>16</v>
      </c>
      <c r="D188" s="7" t="s">
        <v>97</v>
      </c>
      <c r="E188" s="7" t="s">
        <v>243</v>
      </c>
      <c r="F188" s="7" t="s">
        <v>24</v>
      </c>
      <c r="G188" s="44">
        <v>118.6</v>
      </c>
      <c r="H188" s="44">
        <v>3.6</v>
      </c>
      <c r="I188" s="8">
        <f t="shared" si="24"/>
        <v>3.0354131534569985E-2</v>
      </c>
    </row>
    <row r="189" spans="1:9" x14ac:dyDescent="0.2">
      <c r="A189" s="106"/>
      <c r="B189" s="107"/>
      <c r="C189" s="11"/>
      <c r="D189" s="11"/>
      <c r="E189" s="11"/>
      <c r="F189" s="11"/>
      <c r="G189" s="50">
        <f>G6+G75+G85+G87+G90+G94+G96+G98+G102+G105+G108+G110+G112+G125+G170+G175+G178+G180+G183+G185+G100+G187+G172+G123</f>
        <v>1967280.2735000004</v>
      </c>
      <c r="H189" s="50">
        <f>H6+H75+H85+H87+H90+H94+H96+H98+H102+H105+H108+H110+H112+H125+H170+H175+H178+H180+H183+H185+H100+H187+H172+H123</f>
        <v>280290.73500000004</v>
      </c>
      <c r="I189" s="6">
        <f t="shared" si="24"/>
        <v>0.14247625962381713</v>
      </c>
    </row>
    <row r="190" spans="1:9" x14ac:dyDescent="0.2">
      <c r="A190" s="13"/>
      <c r="B190" s="9"/>
      <c r="C190" s="9"/>
      <c r="D190" s="9"/>
      <c r="E190" s="9"/>
      <c r="F190" s="9"/>
      <c r="G190" s="4"/>
      <c r="H190" s="4"/>
      <c r="I190" s="4"/>
    </row>
    <row r="191" spans="1:9" x14ac:dyDescent="0.2">
      <c r="A191" s="13"/>
      <c r="B191" s="9"/>
      <c r="C191" s="9"/>
      <c r="D191" s="9"/>
      <c r="E191" s="9"/>
      <c r="F191" s="9"/>
      <c r="G191" s="18"/>
      <c r="H191" s="18"/>
      <c r="I191" s="4"/>
    </row>
    <row r="192" spans="1:9" ht="15.75" x14ac:dyDescent="0.25">
      <c r="A192" s="51" t="s">
        <v>293</v>
      </c>
      <c r="B192" s="51"/>
      <c r="C192" s="10"/>
      <c r="D192" s="10"/>
      <c r="E192" s="10"/>
      <c r="F192" s="10"/>
      <c r="G192" s="5"/>
      <c r="H192" s="5"/>
      <c r="I192" s="5"/>
    </row>
    <row r="193" spans="1:9" ht="15.75" x14ac:dyDescent="0.25">
      <c r="A193" s="108" t="s">
        <v>20</v>
      </c>
      <c r="B193" s="108"/>
      <c r="C193" s="10"/>
      <c r="D193" s="10"/>
      <c r="E193" s="10"/>
      <c r="F193" s="10"/>
      <c r="G193" s="110" t="s">
        <v>294</v>
      </c>
      <c r="H193" s="110"/>
      <c r="I193" s="110"/>
    </row>
    <row r="194" spans="1:9" x14ac:dyDescent="0.2">
      <c r="A194" s="13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13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100" t="s">
        <v>268</v>
      </c>
      <c r="B196" s="100"/>
      <c r="C196" s="4"/>
      <c r="D196" s="4"/>
      <c r="E196" s="4"/>
      <c r="F196" s="4"/>
      <c r="G196" s="4"/>
      <c r="H196" s="4"/>
      <c r="I196" s="4"/>
    </row>
    <row r="197" spans="1:9" x14ac:dyDescent="0.2">
      <c r="A197" s="13"/>
      <c r="B197" s="4"/>
      <c r="C197" s="4"/>
      <c r="D197" s="4"/>
      <c r="E197" s="4"/>
      <c r="F197" s="4"/>
      <c r="G197" s="18"/>
      <c r="H197" s="4"/>
      <c r="I197" s="4"/>
    </row>
    <row r="198" spans="1:9" x14ac:dyDescent="0.2">
      <c r="A198" s="13"/>
      <c r="B198" s="4"/>
      <c r="C198" s="4"/>
      <c r="D198" s="4"/>
      <c r="E198" s="4"/>
      <c r="F198" s="4"/>
      <c r="G198" s="4"/>
      <c r="H198" s="4"/>
      <c r="I198" s="4"/>
    </row>
  </sheetData>
  <autoFilter ref="C5:F189"/>
  <dataConsolidate/>
  <mergeCells count="52">
    <mergeCell ref="A22:A23"/>
    <mergeCell ref="B22:B23"/>
    <mergeCell ref="B113:B121"/>
    <mergeCell ref="A113:A121"/>
    <mergeCell ref="A20:A21"/>
    <mergeCell ref="B20:B21"/>
    <mergeCell ref="A25:A26"/>
    <mergeCell ref="B25:B26"/>
    <mergeCell ref="A32:A36"/>
    <mergeCell ref="B32:B36"/>
    <mergeCell ref="A38:A42"/>
    <mergeCell ref="B38:B42"/>
    <mergeCell ref="A71:A73"/>
    <mergeCell ref="B71:B73"/>
    <mergeCell ref="A77:A79"/>
    <mergeCell ref="B77:B79"/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44:A50"/>
    <mergeCell ref="B44:B50"/>
    <mergeCell ref="A56:A69"/>
    <mergeCell ref="B56:B69"/>
    <mergeCell ref="A51:A55"/>
    <mergeCell ref="B51:B55"/>
    <mergeCell ref="A81:A82"/>
    <mergeCell ref="B81:B82"/>
    <mergeCell ref="A127:A135"/>
    <mergeCell ref="B127:B135"/>
    <mergeCell ref="A136:A140"/>
    <mergeCell ref="B136:B140"/>
    <mergeCell ref="A141:A142"/>
    <mergeCell ref="B141:B142"/>
    <mergeCell ref="G193:I193"/>
    <mergeCell ref="A143:A149"/>
    <mergeCell ref="B143:B149"/>
    <mergeCell ref="A150:A161"/>
    <mergeCell ref="B150:B161"/>
    <mergeCell ref="A162:A163"/>
    <mergeCell ref="B162:B163"/>
    <mergeCell ref="A196:B196"/>
    <mergeCell ref="A165:A169"/>
    <mergeCell ref="B165:B169"/>
    <mergeCell ref="B173:B174"/>
    <mergeCell ref="A189:B189"/>
    <mergeCell ref="A193:B193"/>
  </mergeCells>
  <pageMargins left="0.59055118110236227" right="0.19685039370078741" top="0.78740157480314965" bottom="0.78740157480314965" header="0.31496062992125984" footer="0.31496062992125984"/>
  <pageSetup paperSize="9" scale="7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(3)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2024-03-12T03:47:25Z</cp:lastPrinted>
  <dcterms:created xsi:type="dcterms:W3CDTF">2002-03-11T10:22:12Z</dcterms:created>
  <dcterms:modified xsi:type="dcterms:W3CDTF">2024-04-11T01:36:19Z</dcterms:modified>
</cp:coreProperties>
</file>